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Actuele bestanden\Af te handelen bestanden\"/>
    </mc:Choice>
  </mc:AlternateContent>
  <xr:revisionPtr revIDLastSave="0" documentId="13_ncr:1_{5511C544-FCC3-47E0-84BC-A628FEB2B55A}" xr6:coauthVersionLast="46" xr6:coauthVersionMax="46" xr10:uidLastSave="{00000000-0000-0000-0000-000000000000}"/>
  <bookViews>
    <workbookView xWindow="-120" yWindow="-120" windowWidth="24240" windowHeight="13140" tabRatio="606" xr2:uid="{00000000-000D-0000-FFFF-FFFF00000000}"/>
  </bookViews>
  <sheets>
    <sheet name="DRGL RE13" sheetId="1" r:id="rId1"/>
  </sheets>
  <definedNames>
    <definedName name="_xlnm.Print_Titles" localSheetId="0">'DRGL RE13'!$B:$B</definedName>
  </definedNames>
  <calcPr calcId="191029"/>
</workbook>
</file>

<file path=xl/calcChain.xml><?xml version="1.0" encoding="utf-8"?>
<calcChain xmlns="http://schemas.openxmlformats.org/spreadsheetml/2006/main">
  <c r="AA11" i="1" l="1"/>
  <c r="AA36" i="1"/>
  <c r="AA37" i="1" s="1"/>
  <c r="Y37" i="1"/>
  <c r="Y38" i="1" s="1"/>
  <c r="Y39" i="1" s="1"/>
  <c r="Y40" i="1" s="1"/>
  <c r="Y45" i="1" s="1"/>
  <c r="Y46" i="1" s="1"/>
  <c r="Y47" i="1" s="1"/>
  <c r="Y48" i="1" s="1"/>
  <c r="Y36" i="1"/>
  <c r="W37" i="1"/>
  <c r="W38" i="1" s="1"/>
  <c r="W39" i="1" s="1"/>
  <c r="W40" i="1" s="1"/>
  <c r="W45" i="1" s="1"/>
  <c r="W46" i="1" s="1"/>
  <c r="W47" i="1" s="1"/>
  <c r="W48" i="1" s="1"/>
  <c r="W36" i="1"/>
  <c r="U31" i="1"/>
  <c r="U32" i="1" s="1"/>
  <c r="U33" i="1" s="1"/>
  <c r="U34" i="1" s="1"/>
  <c r="U35" i="1" s="1"/>
  <c r="U36" i="1" s="1"/>
  <c r="U37" i="1" s="1"/>
  <c r="U38" i="1" s="1"/>
  <c r="U39" i="1" s="1"/>
  <c r="U40" i="1" s="1"/>
  <c r="U45" i="1" s="1"/>
  <c r="U46" i="1" s="1"/>
  <c r="U47" i="1" s="1"/>
  <c r="U48" i="1" s="1"/>
  <c r="U30" i="1"/>
  <c r="S31" i="1"/>
  <c r="S32" i="1" s="1"/>
  <c r="S33" i="1" s="1"/>
  <c r="S34" i="1" s="1"/>
  <c r="S35" i="1" s="1"/>
  <c r="S36" i="1" s="1"/>
  <c r="S37" i="1" s="1"/>
  <c r="S38" i="1" s="1"/>
  <c r="S39" i="1" s="1"/>
  <c r="S40" i="1" s="1"/>
  <c r="S45" i="1" s="1"/>
  <c r="S46" i="1" s="1"/>
  <c r="S47" i="1" s="1"/>
  <c r="S48" i="1" s="1"/>
  <c r="S30" i="1"/>
  <c r="Q31" i="1"/>
  <c r="Q32" i="1" s="1"/>
  <c r="Q33" i="1" s="1"/>
  <c r="Q34" i="1" s="1"/>
  <c r="Q35" i="1" s="1"/>
  <c r="Q36" i="1" s="1"/>
  <c r="Q37" i="1" s="1"/>
  <c r="Q38" i="1" s="1"/>
  <c r="Q39" i="1" s="1"/>
  <c r="Q40" i="1" s="1"/>
  <c r="Q45" i="1" s="1"/>
  <c r="Q46" i="1" s="1"/>
  <c r="Q47" i="1" s="1"/>
  <c r="Q48" i="1" s="1"/>
  <c r="Q30" i="1"/>
  <c r="N30" i="1"/>
  <c r="L32" i="1"/>
  <c r="L33" i="1" s="1"/>
  <c r="L34" i="1" s="1"/>
  <c r="L35" i="1" s="1"/>
  <c r="L36" i="1" s="1"/>
  <c r="J33" i="1"/>
  <c r="J32" i="1"/>
  <c r="L30" i="1"/>
  <c r="J30" i="1"/>
  <c r="J31" i="1" s="1"/>
  <c r="J34" i="1"/>
  <c r="J35" i="1" s="1"/>
  <c r="J36" i="1" s="1"/>
  <c r="L31" i="1"/>
  <c r="N31" i="1"/>
  <c r="N32" i="1" s="1"/>
  <c r="N33" i="1" s="1"/>
  <c r="N34" i="1" s="1"/>
  <c r="N35" i="1" s="1"/>
  <c r="N36" i="1" s="1"/>
  <c r="W35" i="1"/>
  <c r="Y35" i="1"/>
  <c r="AA35" i="1"/>
  <c r="D36" i="1"/>
  <c r="F36" i="1"/>
  <c r="H32" i="1" l="1"/>
  <c r="H33" i="1" s="1"/>
  <c r="H30" i="1"/>
  <c r="D35" i="1"/>
  <c r="D37" i="1" s="1"/>
  <c r="D38" i="1" s="1"/>
  <c r="D39" i="1" s="1"/>
  <c r="D40" i="1" s="1"/>
  <c r="D45" i="1" s="1"/>
  <c r="D46" i="1" s="1"/>
  <c r="D47" i="1" s="1"/>
  <c r="D48" i="1" s="1"/>
  <c r="E39" i="1"/>
  <c r="E40" i="1" s="1"/>
  <c r="E41" i="1" s="1"/>
  <c r="E42" i="1" s="1"/>
  <c r="E43" i="1" s="1"/>
  <c r="E44" i="1" s="1"/>
  <c r="E45" i="1" s="1"/>
  <c r="N15" i="1" l="1"/>
  <c r="N16" i="1" s="1"/>
  <c r="P15" i="1"/>
  <c r="P16" i="1" s="1"/>
  <c r="P17" i="1" s="1"/>
  <c r="P18" i="1" s="1"/>
  <c r="P19" i="1" s="1"/>
  <c r="R15" i="1"/>
  <c r="R16" i="1" s="1"/>
  <c r="R17" i="1" s="1"/>
  <c r="T15" i="1"/>
  <c r="T16" i="1" s="1"/>
  <c r="T17" i="1" s="1"/>
  <c r="V15" i="1"/>
  <c r="V16" i="1" s="1"/>
  <c r="V17" i="1" s="1"/>
  <c r="X15" i="1"/>
  <c r="X16" i="1" s="1"/>
  <c r="X17" i="1" s="1"/>
  <c r="Z15" i="1"/>
  <c r="Z16" i="1" s="1"/>
  <c r="Z17" i="1" s="1"/>
  <c r="AB15" i="1"/>
  <c r="AB16" i="1" s="1"/>
  <c r="AB17" i="1" s="1"/>
  <c r="N17" i="1"/>
  <c r="N18" i="1" s="1"/>
  <c r="N19" i="1" s="1"/>
  <c r="E15" i="1"/>
  <c r="E16" i="1" s="1"/>
  <c r="E17" i="1" s="1"/>
  <c r="E18" i="1" s="1"/>
  <c r="E19" i="1" s="1"/>
  <c r="E20" i="1" s="1"/>
  <c r="E21" i="1" s="1"/>
  <c r="E22" i="1" s="1"/>
  <c r="D15" i="1"/>
  <c r="G4" i="1"/>
  <c r="I4" i="1"/>
  <c r="K4" i="1"/>
  <c r="N4" i="1"/>
  <c r="P4" i="1"/>
  <c r="R4" i="1"/>
  <c r="T4" i="1"/>
  <c r="V4" i="1"/>
  <c r="X4" i="1"/>
  <c r="Z4" i="1"/>
  <c r="AB4" i="1"/>
  <c r="P20" i="1" l="1"/>
  <c r="N20" i="1"/>
  <c r="N21" i="1" s="1"/>
  <c r="N22" i="1" s="1"/>
  <c r="AA7" i="1" l="1"/>
  <c r="AA8" i="1" s="1"/>
  <c r="AA9" i="1" s="1"/>
  <c r="AA10" i="1" s="1"/>
  <c r="AA12" i="1" s="1"/>
  <c r="AA13" i="1" s="1"/>
  <c r="AB5" i="1"/>
  <c r="AB6" i="1" s="1"/>
  <c r="AB11" i="1" s="1"/>
  <c r="AB12" i="1" s="1"/>
  <c r="AB13" i="1" s="1"/>
  <c r="L37" i="1" l="1"/>
  <c r="L38" i="1" s="1"/>
  <c r="L39" i="1" s="1"/>
  <c r="L40" i="1" s="1"/>
  <c r="L45" i="1" s="1"/>
  <c r="L46" i="1" s="1"/>
  <c r="L47" i="1" s="1"/>
  <c r="L48" i="1" s="1"/>
  <c r="N37" i="1"/>
  <c r="N38" i="1" s="1"/>
  <c r="N39" i="1" s="1"/>
  <c r="N40" i="1" s="1"/>
  <c r="N45" i="1" s="1"/>
  <c r="N46" i="1" s="1"/>
  <c r="N47" i="1" s="1"/>
  <c r="N48" i="1" s="1"/>
  <c r="J37" i="1"/>
  <c r="J38" i="1" s="1"/>
  <c r="J39" i="1" s="1"/>
  <c r="J40" i="1" s="1"/>
  <c r="J45" i="1" s="1"/>
  <c r="J46" i="1" s="1"/>
  <c r="J47" i="1" s="1"/>
  <c r="J48" i="1" s="1"/>
  <c r="H34" i="1"/>
  <c r="H35" i="1" s="1"/>
  <c r="F35" i="1"/>
  <c r="F37" i="1"/>
  <c r="F38" i="1" s="1"/>
  <c r="F39" i="1" s="1"/>
  <c r="F40" i="1" s="1"/>
  <c r="F45" i="1" s="1"/>
  <c r="F46" i="1" s="1"/>
  <c r="F47" i="1" s="1"/>
  <c r="F48" i="1" s="1"/>
  <c r="G39" i="1"/>
  <c r="G40" i="1" s="1"/>
  <c r="G41" i="1" s="1"/>
  <c r="G42" i="1" s="1"/>
  <c r="G43" i="1" s="1"/>
  <c r="G44" i="1" s="1"/>
  <c r="G45" i="1" s="1"/>
  <c r="I39" i="1"/>
  <c r="I40" i="1" s="1"/>
  <c r="K39" i="1"/>
  <c r="K40" i="1" s="1"/>
  <c r="K41" i="1" s="1"/>
  <c r="K42" i="1" s="1"/>
  <c r="K43" i="1" s="1"/>
  <c r="K44" i="1" s="1"/>
  <c r="K45" i="1" s="1"/>
  <c r="M39" i="1"/>
  <c r="M40" i="1" s="1"/>
  <c r="M41" i="1" s="1"/>
  <c r="M42" i="1" s="1"/>
  <c r="M43" i="1" s="1"/>
  <c r="M44" i="1" s="1"/>
  <c r="M45" i="1" s="1"/>
  <c r="O39" i="1"/>
  <c r="O40" i="1" s="1"/>
  <c r="O41" i="1" s="1"/>
  <c r="O42" i="1" s="1"/>
  <c r="O43" i="1" s="1"/>
  <c r="O44" i="1" s="1"/>
  <c r="O45" i="1" s="1"/>
  <c r="R39" i="1"/>
  <c r="R40" i="1" s="1"/>
  <c r="R41" i="1" s="1"/>
  <c r="R42" i="1" s="1"/>
  <c r="R43" i="1" s="1"/>
  <c r="R44" i="1" s="1"/>
  <c r="R45" i="1" s="1"/>
  <c r="T39" i="1"/>
  <c r="T40" i="1" s="1"/>
  <c r="T41" i="1" s="1"/>
  <c r="T42" i="1" s="1"/>
  <c r="T43" i="1" s="1"/>
  <c r="T44" i="1" s="1"/>
  <c r="T45" i="1" s="1"/>
  <c r="V39" i="1"/>
  <c r="V40" i="1" s="1"/>
  <c r="V41" i="1" s="1"/>
  <c r="V42" i="1" s="1"/>
  <c r="V43" i="1" s="1"/>
  <c r="V44" i="1" s="1"/>
  <c r="V45" i="1" s="1"/>
  <c r="X39" i="1"/>
  <c r="X40" i="1" s="1"/>
  <c r="X41" i="1" s="1"/>
  <c r="X42" i="1" s="1"/>
  <c r="X43" i="1" s="1"/>
  <c r="X44" i="1" s="1"/>
  <c r="X45" i="1" s="1"/>
  <c r="Z39" i="1"/>
  <c r="Z40" i="1" s="1"/>
  <c r="Z41" i="1" s="1"/>
  <c r="Z42" i="1" s="1"/>
  <c r="Z43" i="1" s="1"/>
  <c r="Z44" i="1" s="1"/>
  <c r="Z45" i="1" s="1"/>
  <c r="AA39" i="1"/>
  <c r="AA40" i="1" s="1"/>
  <c r="AA41" i="1" s="1"/>
  <c r="AA42" i="1" s="1"/>
  <c r="AA43" i="1" s="1"/>
  <c r="AA44" i="1" s="1"/>
  <c r="AA45" i="1" s="1"/>
  <c r="I41" i="1"/>
  <c r="I42" i="1" s="1"/>
  <c r="I43" i="1" s="1"/>
  <c r="I44" i="1" s="1"/>
  <c r="I45" i="1" s="1"/>
  <c r="H36" i="1" l="1"/>
  <c r="D7" i="1"/>
  <c r="D8" i="1" s="1"/>
  <c r="D9" i="1" s="1"/>
  <c r="D10" i="1" s="1"/>
  <c r="D11" i="1" s="1"/>
  <c r="D12" i="1" s="1"/>
  <c r="D13" i="1" s="1"/>
  <c r="E7" i="1"/>
  <c r="E8" i="1" s="1"/>
  <c r="E9" i="1" s="1"/>
  <c r="E10" i="1" s="1"/>
  <c r="E11" i="1" s="1"/>
  <c r="E12" i="1" s="1"/>
  <c r="E13" i="1" s="1"/>
  <c r="G5" i="1"/>
  <c r="G6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F7" i="1"/>
  <c r="F8" i="1" s="1"/>
  <c r="F9" i="1" s="1"/>
  <c r="F10" i="1" s="1"/>
  <c r="F11" i="1" s="1"/>
  <c r="F12" i="1" s="1"/>
  <c r="F13" i="1" s="1"/>
  <c r="Y7" i="1"/>
  <c r="Y8" i="1" s="1"/>
  <c r="Y9" i="1" s="1"/>
  <c r="Y10" i="1" s="1"/>
  <c r="Y11" i="1" s="1"/>
  <c r="Y12" i="1" s="1"/>
  <c r="Y13" i="1" s="1"/>
  <c r="W7" i="1"/>
  <c r="W8" i="1" s="1"/>
  <c r="W9" i="1" s="1"/>
  <c r="W10" i="1" s="1"/>
  <c r="W11" i="1" s="1"/>
  <c r="W12" i="1" s="1"/>
  <c r="W13" i="1" s="1"/>
  <c r="U7" i="1"/>
  <c r="U8" i="1" s="1"/>
  <c r="U9" i="1" s="1"/>
  <c r="U10" i="1" s="1"/>
  <c r="U11" i="1" s="1"/>
  <c r="U12" i="1" s="1"/>
  <c r="U13" i="1" s="1"/>
  <c r="S7" i="1"/>
  <c r="S8" i="1" s="1"/>
  <c r="S9" i="1" s="1"/>
  <c r="S10" i="1" s="1"/>
  <c r="S11" i="1" s="1"/>
  <c r="S12" i="1" s="1"/>
  <c r="S13" i="1" s="1"/>
  <c r="Q7" i="1"/>
  <c r="Q8" i="1" s="1"/>
  <c r="Q9" i="1" s="1"/>
  <c r="Q10" i="1" s="1"/>
  <c r="Q11" i="1" s="1"/>
  <c r="Q12" i="1" s="1"/>
  <c r="Q13" i="1" s="1"/>
  <c r="O7" i="1"/>
  <c r="O8" i="1" s="1"/>
  <c r="O9" i="1" s="1"/>
  <c r="O10" i="1" s="1"/>
  <c r="O11" i="1" s="1"/>
  <c r="O12" i="1" s="1"/>
  <c r="O13" i="1" s="1"/>
  <c r="M7" i="1"/>
  <c r="M8" i="1" s="1"/>
  <c r="M9" i="1" s="1"/>
  <c r="M10" i="1" s="1"/>
  <c r="M11" i="1" s="1"/>
  <c r="M12" i="1" s="1"/>
  <c r="M13" i="1" s="1"/>
  <c r="J7" i="1"/>
  <c r="J8" i="1" s="1"/>
  <c r="J9" i="1" s="1"/>
  <c r="J10" i="1" s="1"/>
  <c r="J11" i="1" s="1"/>
  <c r="J12" i="1" s="1"/>
  <c r="J13" i="1" s="1"/>
  <c r="H7" i="1"/>
  <c r="H8" i="1" s="1"/>
  <c r="H9" i="1" s="1"/>
  <c r="H10" i="1" s="1"/>
  <c r="H11" i="1" s="1"/>
  <c r="H12" i="1" s="1"/>
  <c r="H13" i="1" s="1"/>
  <c r="Z5" i="1"/>
  <c r="Z6" i="1" s="1"/>
  <c r="Z11" i="1" s="1"/>
  <c r="Z12" i="1" s="1"/>
  <c r="Z13" i="1" s="1"/>
  <c r="X5" i="1"/>
  <c r="X6" i="1" s="1"/>
  <c r="X11" i="1" s="1"/>
  <c r="X12" i="1" s="1"/>
  <c r="X13" i="1" s="1"/>
  <c r="V5" i="1"/>
  <c r="V6" i="1" s="1"/>
  <c r="V11" i="1" s="1"/>
  <c r="V12" i="1" s="1"/>
  <c r="V13" i="1" s="1"/>
  <c r="T5" i="1"/>
  <c r="T6" i="1" s="1"/>
  <c r="T11" i="1" s="1"/>
  <c r="T12" i="1" s="1"/>
  <c r="T13" i="1" s="1"/>
  <c r="R5" i="1"/>
  <c r="R6" i="1" s="1"/>
  <c r="R11" i="1" s="1"/>
  <c r="R12" i="1" s="1"/>
  <c r="R13" i="1" s="1"/>
  <c r="P5" i="1"/>
  <c r="P6" i="1" s="1"/>
  <c r="P11" i="1" s="1"/>
  <c r="P12" i="1" s="1"/>
  <c r="P13" i="1" s="1"/>
  <c r="N5" i="1"/>
  <c r="N6" i="1" s="1"/>
  <c r="N11" i="1" s="1"/>
  <c r="N12" i="1" s="1"/>
  <c r="N13" i="1" s="1"/>
  <c r="K5" i="1"/>
  <c r="K6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I5" i="1"/>
  <c r="I6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H37" i="1" l="1"/>
  <c r="H38" i="1" s="1"/>
  <c r="H39" i="1" s="1"/>
  <c r="H40" i="1" s="1"/>
  <c r="H45" i="1" s="1"/>
  <c r="H46" i="1" s="1"/>
  <c r="H47" i="1" s="1"/>
  <c r="H48" i="1" s="1"/>
  <c r="D16" i="1" l="1"/>
  <c r="D17" i="1" s="1"/>
  <c r="D18" i="1" s="1"/>
  <c r="D19" i="1" l="1"/>
  <c r="D20" i="1" l="1"/>
  <c r="D21" i="1" l="1"/>
  <c r="D22" i="1" l="1"/>
</calcChain>
</file>

<file path=xl/sharedStrings.xml><?xml version="1.0" encoding="utf-8"?>
<sst xmlns="http://schemas.openxmlformats.org/spreadsheetml/2006/main" count="221" uniqueCount="36">
  <si>
    <t>Maas-Wupper-Express</t>
  </si>
  <si>
    <t xml:space="preserve">Kaldenkirchen </t>
  </si>
  <si>
    <t xml:space="preserve">Breyell </t>
  </si>
  <si>
    <t xml:space="preserve">Boisheim </t>
  </si>
  <si>
    <t xml:space="preserve">Dülken </t>
  </si>
  <si>
    <t>Wuppertal Hbf</t>
  </si>
  <si>
    <t>km</t>
  </si>
  <si>
    <t>RE13</t>
  </si>
  <si>
    <t>Viersen ab</t>
  </si>
  <si>
    <t>Viersen an</t>
  </si>
  <si>
    <t>Helmond</t>
  </si>
  <si>
    <t>Düsseldorf-Bilk</t>
  </si>
  <si>
    <t xml:space="preserve">Eindhoven - Venlo - Mönchengladbach - Düsseldorf - Wuppertal - Hagen - Hamm </t>
  </si>
  <si>
    <t>Eindhoven Centraal</t>
  </si>
  <si>
    <t>I</t>
  </si>
  <si>
    <t xml:space="preserve">↘     </t>
  </si>
  <si>
    <t xml:space="preserve">    ↘ </t>
  </si>
  <si>
    <t>STATION</t>
  </si>
  <si>
    <t>A=Trein rijdt dagelijks tussen Eindhoven Centraal en Venlo en rijdt in het weekend door naar Düsseldorf Hbf</t>
  </si>
  <si>
    <t xml:space="preserve">Mönchengladbach Hbf </t>
  </si>
  <si>
    <t xml:space="preserve">Neuss Hbf </t>
  </si>
  <si>
    <t xml:space="preserve">Düsseldorf Hbf </t>
  </si>
  <si>
    <t xml:space="preserve">Hagen Hbf </t>
  </si>
  <si>
    <t xml:space="preserve">Hamm (Westf) Hbf </t>
  </si>
  <si>
    <t>V</t>
  </si>
  <si>
    <t>D</t>
  </si>
  <si>
    <t>A</t>
  </si>
  <si>
    <t>E</t>
  </si>
  <si>
    <t>R</t>
  </si>
  <si>
    <t>U</t>
  </si>
  <si>
    <t xml:space="preserve">Viersen </t>
  </si>
  <si>
    <t xml:space="preserve">Venlo </t>
  </si>
  <si>
    <t>=Treindeel uit Venlo wordt in Mönchengladbach gecombineerd met treindeel uit Eindhoven</t>
  </si>
  <si>
    <t>Vwnlo</t>
  </si>
  <si>
    <t>T/M</t>
  </si>
  <si>
    <t>=Trein uit Hamm wordt in Mönchengladbach gesplitst in een treindeel naar Eindhoven en een treindel naar Venlo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</si>
</sst>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rgb="FF0070C0"/>
      <name val="Arial"/>
      <family val="2"/>
    </font>
    <font>
      <b/>
      <sz val="10"/>
      <color rgb="FFFF0000"/>
      <name val="Arial"/>
      <family val="2"/>
    </font>
    <font>
      <b/>
      <sz val="8"/>
      <color theme="0"/>
      <name val="Calibri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20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/>
    <xf numFmtId="0" fontId="4" fillId="0" borderId="2" xfId="0" applyFont="1" applyFill="1" applyBorder="1"/>
    <xf numFmtId="0" fontId="3" fillId="0" borderId="0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3" fillId="0" borderId="1" xfId="0" applyFont="1" applyFill="1" applyBorder="1"/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164" fontId="5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20" fontId="1" fillId="0" borderId="3" xfId="0" applyNumberFormat="1" applyFont="1" applyFill="1" applyBorder="1" applyAlignment="1">
      <alignment horizontal="center"/>
    </xf>
    <xf numFmtId="20" fontId="1" fillId="0" borderId="1" xfId="0" applyNumberFormat="1" applyFont="1" applyFill="1" applyBorder="1" applyAlignment="1">
      <alignment horizontal="center"/>
    </xf>
    <xf numFmtId="20" fontId="1" fillId="0" borderId="4" xfId="0" applyNumberFormat="1" applyFont="1" applyFill="1" applyBorder="1" applyAlignment="1">
      <alignment horizontal="center"/>
    </xf>
    <xf numFmtId="20" fontId="8" fillId="2" borderId="4" xfId="0" applyNumberFormat="1" applyFont="1" applyFill="1" applyBorder="1" applyAlignment="1">
      <alignment horizontal="left"/>
    </xf>
    <xf numFmtId="2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20" fontId="1" fillId="0" borderId="3" xfId="0" applyNumberFormat="1" applyFont="1" applyFill="1" applyBorder="1" applyAlignment="1">
      <alignment horizontal="center" vertical="center"/>
    </xf>
    <xf numFmtId="20" fontId="1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20" fontId="7" fillId="0" borderId="3" xfId="0" applyNumberFormat="1" applyFont="1" applyFill="1" applyBorder="1" applyAlignment="1">
      <alignment vertical="center"/>
    </xf>
    <xf numFmtId="20" fontId="7" fillId="0" borderId="1" xfId="0" applyNumberFormat="1" applyFont="1" applyFill="1" applyBorder="1" applyAlignment="1">
      <alignment vertical="center"/>
    </xf>
    <xf numFmtId="20" fontId="7" fillId="0" borderId="4" xfId="0" applyNumberFormat="1" applyFont="1" applyFill="1" applyBorder="1" applyAlignment="1">
      <alignment vertical="center"/>
    </xf>
    <xf numFmtId="20" fontId="8" fillId="2" borderId="1" xfId="0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/>
    </xf>
    <xf numFmtId="2" fontId="10" fillId="3" borderId="3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0" fontId="1" fillId="0" borderId="0" xfId="0" quotePrefix="1" applyNumberFormat="1" applyFont="1" applyFill="1" applyBorder="1" applyAlignment="1">
      <alignment horizontal="left"/>
    </xf>
    <xf numFmtId="20" fontId="8" fillId="2" borderId="0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4" borderId="2" xfId="0" applyFont="1" applyFill="1" applyBorder="1"/>
    <xf numFmtId="20" fontId="1" fillId="0" borderId="5" xfId="0" applyNumberFormat="1" applyFont="1" applyFill="1" applyBorder="1" applyAlignment="1">
      <alignment horizontal="center"/>
    </xf>
    <xf numFmtId="20" fontId="8" fillId="2" borderId="3" xfId="0" applyNumberFormat="1" applyFont="1" applyFill="1" applyBorder="1" applyAlignment="1">
      <alignment horizontal="right"/>
    </xf>
    <xf numFmtId="20" fontId="1" fillId="0" borderId="6" xfId="0" applyNumberFormat="1" applyFont="1" applyFill="1" applyBorder="1" applyAlignment="1">
      <alignment horizontal="center"/>
    </xf>
    <xf numFmtId="20" fontId="6" fillId="0" borderId="1" xfId="0" applyNumberFormat="1" applyFont="1" applyFill="1" applyBorder="1" applyAlignment="1">
      <alignment horizontal="center"/>
    </xf>
    <xf numFmtId="20" fontId="6" fillId="0" borderId="4" xfId="0" applyNumberFormat="1" applyFont="1" applyFill="1" applyBorder="1" applyAlignment="1">
      <alignment horizontal="center"/>
    </xf>
    <xf numFmtId="0" fontId="4" fillId="4" borderId="7" xfId="0" applyFont="1" applyFill="1" applyBorder="1"/>
    <xf numFmtId="0" fontId="4" fillId="4" borderId="8" xfId="0" applyFont="1" applyFill="1" applyBorder="1"/>
    <xf numFmtId="0" fontId="4" fillId="4" borderId="0" xfId="0" applyFont="1" applyFill="1" applyBorder="1"/>
    <xf numFmtId="20" fontId="1" fillId="0" borderId="9" xfId="0" applyNumberFormat="1" applyFont="1" applyFill="1" applyBorder="1" applyAlignment="1">
      <alignment horizontal="center"/>
    </xf>
    <xf numFmtId="20" fontId="1" fillId="0" borderId="0" xfId="0" applyNumberFormat="1" applyFont="1" applyFill="1" applyBorder="1" applyAlignment="1">
      <alignment horizontal="center"/>
    </xf>
    <xf numFmtId="20" fontId="1" fillId="0" borderId="10" xfId="0" applyNumberFormat="1" applyFont="1" applyFill="1" applyBorder="1" applyAlignment="1">
      <alignment horizontal="center"/>
    </xf>
    <xf numFmtId="20" fontId="8" fillId="2" borderId="10" xfId="0" applyNumberFormat="1" applyFont="1" applyFill="1" applyBorder="1" applyAlignment="1">
      <alignment horizontal="right"/>
    </xf>
    <xf numFmtId="20" fontId="1" fillId="0" borderId="11" xfId="0" applyNumberFormat="1" applyFont="1" applyFill="1" applyBorder="1" applyAlignment="1">
      <alignment horizontal="center"/>
    </xf>
    <xf numFmtId="20" fontId="6" fillId="0" borderId="3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2" fontId="10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1" fillId="0" borderId="0" xfId="0" applyFont="1" applyFill="1"/>
    <xf numFmtId="0" fontId="1" fillId="0" borderId="0" xfId="0" applyFont="1"/>
    <xf numFmtId="164" fontId="1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49" fontId="1" fillId="0" borderId="0" xfId="0" applyNumberFormat="1" applyFont="1" applyFill="1"/>
    <xf numFmtId="0" fontId="3" fillId="0" borderId="12" xfId="0" applyFont="1" applyFill="1" applyBorder="1" applyAlignment="1">
      <alignment horizontal="left"/>
    </xf>
    <xf numFmtId="0" fontId="3" fillId="0" borderId="5" xfId="0" applyFont="1" applyFill="1" applyBorder="1"/>
    <xf numFmtId="0" fontId="3" fillId="0" borderId="6" xfId="0" applyFont="1" applyFill="1" applyBorder="1"/>
    <xf numFmtId="20" fontId="1" fillId="0" borderId="13" xfId="0" applyNumberFormat="1" applyFont="1" applyFill="1" applyBorder="1" applyAlignment="1">
      <alignment horizontal="center"/>
    </xf>
    <xf numFmtId="20" fontId="1" fillId="0" borderId="10" xfId="0" applyNumberFormat="1" applyFont="1" applyFill="1" applyBorder="1" applyAlignment="1">
      <alignment horizontal="center" vertical="center"/>
    </xf>
    <xf numFmtId="20" fontId="1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/>
    </xf>
    <xf numFmtId="20" fontId="1" fillId="0" borderId="12" xfId="0" applyNumberFormat="1" applyFont="1" applyFill="1" applyBorder="1" applyAlignment="1">
      <alignment horizontal="center" vertical="center"/>
    </xf>
    <xf numFmtId="20" fontId="1" fillId="0" borderId="5" xfId="0" applyNumberFormat="1" applyFont="1" applyFill="1" applyBorder="1" applyAlignment="1">
      <alignment horizontal="center" vertical="center"/>
    </xf>
    <xf numFmtId="20" fontId="1" fillId="0" borderId="6" xfId="0" applyNumberFormat="1" applyFont="1" applyFill="1" applyBorder="1" applyAlignment="1">
      <alignment horizontal="center" vertical="center"/>
    </xf>
    <xf numFmtId="20" fontId="1" fillId="0" borderId="13" xfId="0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/>
    <xf numFmtId="20" fontId="1" fillId="0" borderId="3" xfId="0" applyNumberFormat="1" applyFont="1" applyFill="1" applyBorder="1" applyAlignment="1"/>
    <xf numFmtId="20" fontId="1" fillId="0" borderId="1" xfId="0" applyNumberFormat="1" applyFont="1" applyFill="1" applyBorder="1" applyAlignment="1"/>
    <xf numFmtId="20" fontId="2" fillId="0" borderId="1" xfId="0" applyNumberFormat="1" applyFont="1" applyBorder="1" applyAlignment="1">
      <alignment vertical="center"/>
    </xf>
    <xf numFmtId="20" fontId="2" fillId="0" borderId="1" xfId="0" applyNumberFormat="1" applyFont="1" applyBorder="1" applyAlignment="1">
      <alignment horizontal="center"/>
    </xf>
    <xf numFmtId="20" fontId="8" fillId="0" borderId="4" xfId="0" applyNumberFormat="1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V50"/>
  <sheetViews>
    <sheetView tabSelected="1" topLeftCell="A16" zoomScaleNormal="100" workbookViewId="0">
      <selection activeCell="B16" sqref="B16"/>
    </sheetView>
  </sheetViews>
  <sheetFormatPr defaultColWidth="11.42578125" defaultRowHeight="12.75" x14ac:dyDescent="0.2"/>
  <cols>
    <col min="1" max="1" width="11.42578125" style="3"/>
    <col min="2" max="2" width="26.140625" style="3" bestFit="1" customWidth="1"/>
    <col min="3" max="3" width="2.28515625" style="3" bestFit="1" customWidth="1"/>
    <col min="4" max="28" width="6.7109375" style="3" customWidth="1"/>
    <col min="29" max="16384" width="11.42578125" style="3"/>
  </cols>
  <sheetData>
    <row r="1" spans="1:135" x14ac:dyDescent="0.2">
      <c r="A1" s="34" t="s">
        <v>7</v>
      </c>
      <c r="B1" s="34" t="s">
        <v>0</v>
      </c>
      <c r="C1" s="34"/>
      <c r="D1" s="34" t="s">
        <v>12</v>
      </c>
      <c r="E1" s="34"/>
      <c r="F1" s="34"/>
      <c r="G1" s="34"/>
      <c r="H1" s="34"/>
      <c r="I1" s="34"/>
      <c r="J1" s="34"/>
      <c r="K1" s="34"/>
      <c r="L1" s="40"/>
      <c r="M1" s="40"/>
      <c r="N1" s="42"/>
      <c r="O1" s="42"/>
      <c r="P1" s="41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135" x14ac:dyDescent="0.2">
      <c r="A2" s="27" t="s">
        <v>6</v>
      </c>
      <c r="B2" s="6" t="s">
        <v>17</v>
      </c>
      <c r="C2" s="6"/>
      <c r="D2" s="12"/>
      <c r="E2" s="12"/>
      <c r="F2" s="12"/>
      <c r="G2" s="12"/>
      <c r="H2" s="12"/>
      <c r="I2" s="12"/>
      <c r="J2" s="12"/>
      <c r="K2" s="12"/>
      <c r="L2" s="65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135" x14ac:dyDescent="0.2">
      <c r="A3" s="28">
        <v>0</v>
      </c>
      <c r="B3" s="22" t="s">
        <v>13</v>
      </c>
      <c r="C3" s="22" t="s">
        <v>24</v>
      </c>
      <c r="D3" s="23"/>
      <c r="E3" s="20"/>
      <c r="F3" s="20"/>
      <c r="G3" s="20">
        <v>0.27638888888888902</v>
      </c>
      <c r="H3" s="20"/>
      <c r="I3" s="20">
        <v>0.31805555555555554</v>
      </c>
      <c r="J3" s="20"/>
      <c r="K3" s="71">
        <v>0.359722222222222</v>
      </c>
      <c r="L3" s="76"/>
      <c r="M3" s="74"/>
      <c r="N3" s="20">
        <v>0.73472222222222205</v>
      </c>
      <c r="O3" s="20"/>
      <c r="P3" s="20">
        <v>0.77638888888888902</v>
      </c>
      <c r="Q3" s="20"/>
      <c r="R3" s="20">
        <v>0.81805555555555598</v>
      </c>
      <c r="S3" s="20"/>
      <c r="T3" s="20">
        <v>0.85972222222222205</v>
      </c>
      <c r="U3" s="20"/>
      <c r="V3" s="20">
        <v>0.90138888888888902</v>
      </c>
      <c r="W3" s="20"/>
      <c r="X3" s="20">
        <v>0.94305555555555598</v>
      </c>
      <c r="Y3" s="20"/>
      <c r="Z3" s="20">
        <v>0.98472222222222205</v>
      </c>
      <c r="AA3" s="22"/>
      <c r="AB3" s="20">
        <v>2.6388888888888889E-2</v>
      </c>
    </row>
    <row r="4" spans="1:135" x14ac:dyDescent="0.2">
      <c r="A4" s="29">
        <v>12.999999999999943</v>
      </c>
      <c r="B4" s="8" t="s">
        <v>10</v>
      </c>
      <c r="C4" s="8" t="s">
        <v>24</v>
      </c>
      <c r="D4" s="24"/>
      <c r="E4" s="18"/>
      <c r="F4" s="18"/>
      <c r="G4" s="18">
        <f t="shared" ref="G4:I4" si="0">G3+9/1440</f>
        <v>0.28263888888888899</v>
      </c>
      <c r="H4" s="18"/>
      <c r="I4" s="18">
        <f t="shared" si="0"/>
        <v>0.32430555555555551</v>
      </c>
      <c r="J4" s="18"/>
      <c r="K4" s="72">
        <f t="shared" ref="K4" si="1">K3+9/1440</f>
        <v>0.36597222222222198</v>
      </c>
      <c r="L4" s="77"/>
      <c r="M4" s="63"/>
      <c r="N4" s="18">
        <f>N3+9/1440</f>
        <v>0.74097222222222203</v>
      </c>
      <c r="O4" s="18"/>
      <c r="P4" s="18">
        <f>P3+9/1440</f>
        <v>0.78263888888888899</v>
      </c>
      <c r="Q4" s="18"/>
      <c r="R4" s="18">
        <f>R3+9/1440</f>
        <v>0.82430555555555596</v>
      </c>
      <c r="S4" s="18"/>
      <c r="T4" s="18">
        <f>T3+9/1440</f>
        <v>0.86597222222222203</v>
      </c>
      <c r="U4" s="18"/>
      <c r="V4" s="18">
        <f>V3+9/1440</f>
        <v>0.90763888888888899</v>
      </c>
      <c r="W4" s="18"/>
      <c r="X4" s="18">
        <f>X3+9/1440</f>
        <v>0.94930555555555596</v>
      </c>
      <c r="Y4" s="18"/>
      <c r="Z4" s="18">
        <f>Z3+9/1440</f>
        <v>0.99097222222222203</v>
      </c>
      <c r="AA4" s="8"/>
      <c r="AB4" s="18">
        <f t="shared" ref="AB4" si="2">AB3+9/1440</f>
        <v>3.2638888888888891E-2</v>
      </c>
    </row>
    <row r="5" spans="1:135" x14ac:dyDescent="0.2">
      <c r="A5" s="30">
        <v>51.599999999999966</v>
      </c>
      <c r="B5" s="7" t="s">
        <v>31</v>
      </c>
      <c r="C5" s="7" t="s">
        <v>26</v>
      </c>
      <c r="D5" s="25"/>
      <c r="E5" s="21"/>
      <c r="F5" s="21"/>
      <c r="G5" s="21">
        <f>G4+22/1440</f>
        <v>0.29791666666666677</v>
      </c>
      <c r="H5" s="21"/>
      <c r="I5" s="21">
        <f>I4+22/1440</f>
        <v>0.33958333333333329</v>
      </c>
      <c r="J5" s="21"/>
      <c r="K5" s="73">
        <f>K4+22/1440</f>
        <v>0.38124999999999976</v>
      </c>
      <c r="L5" s="77"/>
      <c r="M5" s="64"/>
      <c r="N5" s="21">
        <f>N4+22/1440</f>
        <v>0.75624999999999976</v>
      </c>
      <c r="O5" s="21"/>
      <c r="P5" s="21">
        <f>P4+22/1440</f>
        <v>0.79791666666666672</v>
      </c>
      <c r="Q5" s="21"/>
      <c r="R5" s="21">
        <f>R4+22/1440</f>
        <v>0.83958333333333368</v>
      </c>
      <c r="S5" s="21"/>
      <c r="T5" s="21">
        <f>T4+22/1440</f>
        <v>0.88124999999999976</v>
      </c>
      <c r="U5" s="21"/>
      <c r="V5" s="21">
        <f>V4+22/1440</f>
        <v>0.92291666666666672</v>
      </c>
      <c r="W5" s="21"/>
      <c r="X5" s="21">
        <f>X4+22/1440</f>
        <v>0.96458333333333368</v>
      </c>
      <c r="Y5" s="21"/>
      <c r="Z5" s="21">
        <f>Z4+22/1440</f>
        <v>1.0062499999999999</v>
      </c>
      <c r="AA5" s="25"/>
      <c r="AB5" s="21">
        <f>AB4+22/1440</f>
        <v>4.791666666666667E-2</v>
      </c>
    </row>
    <row r="6" spans="1:135" x14ac:dyDescent="0.2">
      <c r="A6" s="29">
        <v>51.599999999999966</v>
      </c>
      <c r="B6" s="8" t="s">
        <v>31</v>
      </c>
      <c r="C6" s="8" t="s">
        <v>24</v>
      </c>
      <c r="D6" s="15">
        <v>0.20833333333333301</v>
      </c>
      <c r="E6" s="15">
        <v>0.249999999999999</v>
      </c>
      <c r="F6" s="15">
        <v>0.29166666666666602</v>
      </c>
      <c r="G6" s="15">
        <f t="shared" ref="G6" si="3">G5+2/1440</f>
        <v>0.29930555555555566</v>
      </c>
      <c r="H6" s="15">
        <v>0.33333333333333298</v>
      </c>
      <c r="I6" s="15">
        <f t="shared" ref="I6" si="4">I5+2/1440</f>
        <v>0.34097222222222218</v>
      </c>
      <c r="J6" s="15">
        <v>0.375</v>
      </c>
      <c r="K6" s="35">
        <f t="shared" ref="K6" si="5">K5+2/1440</f>
        <v>0.38263888888888864</v>
      </c>
      <c r="L6" s="78"/>
      <c r="M6" s="45">
        <v>0.75</v>
      </c>
      <c r="N6" s="15">
        <f t="shared" ref="N6" si="6">N5+2/1440</f>
        <v>0.75763888888888864</v>
      </c>
      <c r="O6" s="15">
        <v>0.79166666666666696</v>
      </c>
      <c r="P6" s="15">
        <f t="shared" ref="P6" si="7">P5+2/1440</f>
        <v>0.7993055555555556</v>
      </c>
      <c r="Q6" s="15">
        <v>0.83333333333333304</v>
      </c>
      <c r="R6" s="15">
        <f t="shared" ref="R6" si="8">R5+2/1440</f>
        <v>0.84097222222222257</v>
      </c>
      <c r="S6" s="15">
        <v>0.875</v>
      </c>
      <c r="T6" s="15">
        <f t="shared" ref="T6" si="9">T5+2/1440</f>
        <v>0.88263888888888864</v>
      </c>
      <c r="U6" s="15">
        <v>0.91666666666666696</v>
      </c>
      <c r="V6" s="15">
        <f t="shared" ref="V6" si="10">V5+2/1440</f>
        <v>0.9243055555555556</v>
      </c>
      <c r="W6" s="15">
        <v>0.95833333333333304</v>
      </c>
      <c r="X6" s="15">
        <f t="shared" ref="X6" si="11">X5+2/1440</f>
        <v>0.96597222222222257</v>
      </c>
      <c r="Y6" s="15">
        <v>0</v>
      </c>
      <c r="Z6" s="15">
        <f t="shared" ref="Z6" si="12">Z5+2/1440</f>
        <v>1.0076388888888888</v>
      </c>
      <c r="AA6" s="38">
        <v>4.1666666666666664E-2</v>
      </c>
      <c r="AB6" s="38">
        <f>AB5+2/1440</f>
        <v>4.9305555555555561E-2</v>
      </c>
    </row>
    <row r="7" spans="1:135" x14ac:dyDescent="0.2">
      <c r="A7" s="29">
        <v>57.19999999999996</v>
      </c>
      <c r="B7" s="8" t="s">
        <v>1</v>
      </c>
      <c r="C7" s="8" t="s">
        <v>24</v>
      </c>
      <c r="D7" s="15">
        <f>D6+5/1440</f>
        <v>0.21180555555555522</v>
      </c>
      <c r="E7" s="15">
        <f>E6+5/1440</f>
        <v>0.25347222222222121</v>
      </c>
      <c r="F7" s="15">
        <f>F6+5/1440</f>
        <v>0.29513888888888823</v>
      </c>
      <c r="G7" s="15" t="s">
        <v>14</v>
      </c>
      <c r="H7" s="15">
        <f>H6+5/1440</f>
        <v>0.33680555555555519</v>
      </c>
      <c r="I7" s="15" t="s">
        <v>14</v>
      </c>
      <c r="J7" s="15">
        <f>J6+5/1440</f>
        <v>0.37847222222222221</v>
      </c>
      <c r="K7" s="35" t="s">
        <v>14</v>
      </c>
      <c r="L7" s="75"/>
      <c r="M7" s="45">
        <f>M6+5/1440</f>
        <v>0.75347222222222221</v>
      </c>
      <c r="N7" s="15" t="s">
        <v>14</v>
      </c>
      <c r="O7" s="15">
        <f>O6+5/1440</f>
        <v>0.79513888888888917</v>
      </c>
      <c r="P7" s="15" t="s">
        <v>14</v>
      </c>
      <c r="Q7" s="15">
        <f>Q6+5/1440</f>
        <v>0.83680555555555525</v>
      </c>
      <c r="R7" s="15" t="s">
        <v>14</v>
      </c>
      <c r="S7" s="15">
        <f>S6+5/1440</f>
        <v>0.87847222222222221</v>
      </c>
      <c r="T7" s="15" t="s">
        <v>14</v>
      </c>
      <c r="U7" s="15">
        <f>U6+5/1440</f>
        <v>0.92013888888888917</v>
      </c>
      <c r="V7" s="15" t="s">
        <v>14</v>
      </c>
      <c r="W7" s="15">
        <f>W6+5/1440</f>
        <v>0.96180555555555525</v>
      </c>
      <c r="X7" s="15" t="s">
        <v>14</v>
      </c>
      <c r="Y7" s="15">
        <f>Y6+5/1440</f>
        <v>3.472222222222222E-3</v>
      </c>
      <c r="Z7" s="15" t="s">
        <v>14</v>
      </c>
      <c r="AA7" s="38">
        <f>AA6+5/1440</f>
        <v>4.5138888888888888E-2</v>
      </c>
      <c r="AB7" s="38" t="s">
        <v>14</v>
      </c>
    </row>
    <row r="8" spans="1:135" x14ac:dyDescent="0.2">
      <c r="A8" s="29">
        <v>61.799999999999962</v>
      </c>
      <c r="B8" s="8" t="s">
        <v>2</v>
      </c>
      <c r="C8" s="8" t="s">
        <v>24</v>
      </c>
      <c r="D8" s="15">
        <f t="shared" ref="D8:E11" si="13">D7+4/1440</f>
        <v>0.21458333333333299</v>
      </c>
      <c r="E8" s="15">
        <f t="shared" si="13"/>
        <v>0.25624999999999898</v>
      </c>
      <c r="F8" s="15">
        <f>F7+4/1440</f>
        <v>0.297916666666666</v>
      </c>
      <c r="G8" s="15" t="s">
        <v>14</v>
      </c>
      <c r="H8" s="15">
        <f>H7+4/1440</f>
        <v>0.33958333333333296</v>
      </c>
      <c r="I8" s="15" t="s">
        <v>14</v>
      </c>
      <c r="J8" s="15">
        <f t="shared" ref="J8:J11" si="14">J7+4/1440</f>
        <v>0.38124999999999998</v>
      </c>
      <c r="K8" s="35" t="s">
        <v>14</v>
      </c>
      <c r="L8" s="79" t="s">
        <v>14</v>
      </c>
      <c r="M8" s="45">
        <f t="shared" ref="M8:M11" si="15">M7+4/1440</f>
        <v>0.75624999999999998</v>
      </c>
      <c r="N8" s="15" t="s">
        <v>14</v>
      </c>
      <c r="O8" s="15">
        <f t="shared" ref="O8:O11" si="16">O7+4/1440</f>
        <v>0.79791666666666694</v>
      </c>
      <c r="P8" s="15" t="s">
        <v>14</v>
      </c>
      <c r="Q8" s="15">
        <f t="shared" ref="Q8:Q11" si="17">Q7+4/1440</f>
        <v>0.83958333333333302</v>
      </c>
      <c r="R8" s="15" t="s">
        <v>14</v>
      </c>
      <c r="S8" s="15">
        <f t="shared" ref="S8:S11" si="18">S7+4/1440</f>
        <v>0.88124999999999998</v>
      </c>
      <c r="T8" s="15" t="s">
        <v>14</v>
      </c>
      <c r="U8" s="15">
        <f t="shared" ref="U8:U11" si="19">U7+4/1440</f>
        <v>0.92291666666666694</v>
      </c>
      <c r="V8" s="15" t="s">
        <v>14</v>
      </c>
      <c r="W8" s="15">
        <f t="shared" ref="W8:W11" si="20">W7+4/1440</f>
        <v>0.96458333333333302</v>
      </c>
      <c r="X8" s="15" t="s">
        <v>14</v>
      </c>
      <c r="Y8" s="15">
        <f t="shared" ref="Y8:Y11" si="21">Y7+4/1440</f>
        <v>6.2500000000000003E-3</v>
      </c>
      <c r="Z8" s="15" t="s">
        <v>14</v>
      </c>
      <c r="AA8" s="38">
        <f t="shared" ref="AA8:AA11" si="22">AA7+4/1440</f>
        <v>4.7916666666666663E-2</v>
      </c>
      <c r="AB8" s="38" t="s">
        <v>14</v>
      </c>
    </row>
    <row r="9" spans="1:135" x14ac:dyDescent="0.2">
      <c r="A9" s="29">
        <v>65.039999999999964</v>
      </c>
      <c r="B9" s="8" t="s">
        <v>3</v>
      </c>
      <c r="C9" s="8" t="s">
        <v>24</v>
      </c>
      <c r="D9" s="15">
        <f t="shared" si="13"/>
        <v>0.21736111111111076</v>
      </c>
      <c r="E9" s="15">
        <f t="shared" si="13"/>
        <v>0.25902777777777675</v>
      </c>
      <c r="F9" s="15">
        <f>F8+4/1440</f>
        <v>0.30069444444444376</v>
      </c>
      <c r="G9" s="15" t="s">
        <v>14</v>
      </c>
      <c r="H9" s="15">
        <f>H8+4/1440</f>
        <v>0.34236111111111073</v>
      </c>
      <c r="I9" s="15" t="s">
        <v>14</v>
      </c>
      <c r="J9" s="15">
        <f t="shared" si="14"/>
        <v>0.38402777777777775</v>
      </c>
      <c r="K9" s="35" t="s">
        <v>14</v>
      </c>
      <c r="L9" s="79" t="s">
        <v>27</v>
      </c>
      <c r="M9" s="45">
        <f t="shared" si="15"/>
        <v>0.75902777777777775</v>
      </c>
      <c r="N9" s="15" t="s">
        <v>14</v>
      </c>
      <c r="O9" s="15">
        <f t="shared" si="16"/>
        <v>0.80069444444444471</v>
      </c>
      <c r="P9" s="15" t="s">
        <v>14</v>
      </c>
      <c r="Q9" s="15">
        <f t="shared" si="17"/>
        <v>0.84236111111111078</v>
      </c>
      <c r="R9" s="15" t="s">
        <v>14</v>
      </c>
      <c r="S9" s="15">
        <f t="shared" si="18"/>
        <v>0.88402777777777775</v>
      </c>
      <c r="T9" s="15" t="s">
        <v>14</v>
      </c>
      <c r="U9" s="15">
        <f t="shared" si="19"/>
        <v>0.92569444444444471</v>
      </c>
      <c r="V9" s="15" t="s">
        <v>14</v>
      </c>
      <c r="W9" s="15">
        <f t="shared" si="20"/>
        <v>0.96736111111111078</v>
      </c>
      <c r="X9" s="15" t="s">
        <v>14</v>
      </c>
      <c r="Y9" s="15">
        <f t="shared" si="21"/>
        <v>9.0277777777777787E-3</v>
      </c>
      <c r="Z9" s="15" t="s">
        <v>14</v>
      </c>
      <c r="AA9" s="38">
        <f t="shared" si="22"/>
        <v>5.0694444444444438E-2</v>
      </c>
      <c r="AB9" s="38" t="s">
        <v>14</v>
      </c>
    </row>
    <row r="10" spans="1:135" x14ac:dyDescent="0.2">
      <c r="A10" s="29">
        <v>69.94999999999996</v>
      </c>
      <c r="B10" s="8" t="s">
        <v>4</v>
      </c>
      <c r="C10" s="8" t="s">
        <v>24</v>
      </c>
      <c r="D10" s="15">
        <f t="shared" si="13"/>
        <v>0.22013888888888852</v>
      </c>
      <c r="E10" s="15">
        <f t="shared" si="13"/>
        <v>0.26180555555555451</v>
      </c>
      <c r="F10" s="15">
        <f>F9+4/1440</f>
        <v>0.30347222222222153</v>
      </c>
      <c r="G10" s="15" t="s">
        <v>14</v>
      </c>
      <c r="H10" s="15">
        <f>H9+4/1440</f>
        <v>0.3451388888888885</v>
      </c>
      <c r="I10" s="15" t="s">
        <v>14</v>
      </c>
      <c r="J10" s="15">
        <f t="shared" si="14"/>
        <v>0.38680555555555551</v>
      </c>
      <c r="K10" s="35" t="s">
        <v>14</v>
      </c>
      <c r="L10" s="79" t="s">
        <v>25</v>
      </c>
      <c r="M10" s="45">
        <f t="shared" si="15"/>
        <v>0.76180555555555551</v>
      </c>
      <c r="N10" s="15" t="s">
        <v>14</v>
      </c>
      <c r="O10" s="15">
        <f t="shared" si="16"/>
        <v>0.80347222222222248</v>
      </c>
      <c r="P10" s="15" t="s">
        <v>14</v>
      </c>
      <c r="Q10" s="15">
        <f t="shared" si="17"/>
        <v>0.84513888888888855</v>
      </c>
      <c r="R10" s="15" t="s">
        <v>14</v>
      </c>
      <c r="S10" s="15">
        <f t="shared" si="18"/>
        <v>0.88680555555555551</v>
      </c>
      <c r="T10" s="15" t="s">
        <v>14</v>
      </c>
      <c r="U10" s="15">
        <f t="shared" si="19"/>
        <v>0.92847222222222248</v>
      </c>
      <c r="V10" s="15" t="s">
        <v>14</v>
      </c>
      <c r="W10" s="15">
        <f t="shared" si="20"/>
        <v>0.97013888888888855</v>
      </c>
      <c r="X10" s="15" t="s">
        <v>14</v>
      </c>
      <c r="Y10" s="15">
        <f t="shared" si="21"/>
        <v>1.1805555555555557E-2</v>
      </c>
      <c r="Z10" s="15" t="s">
        <v>14</v>
      </c>
      <c r="AA10" s="38">
        <f t="shared" si="22"/>
        <v>5.3472222222222213E-2</v>
      </c>
      <c r="AB10" s="38" t="s">
        <v>14</v>
      </c>
    </row>
    <row r="11" spans="1:135" x14ac:dyDescent="0.2">
      <c r="A11" s="29">
        <v>75.459999999999965</v>
      </c>
      <c r="B11" s="8" t="s">
        <v>9</v>
      </c>
      <c r="C11" s="8" t="s">
        <v>26</v>
      </c>
      <c r="D11" s="15">
        <f t="shared" si="13"/>
        <v>0.22291666666666629</v>
      </c>
      <c r="E11" s="15">
        <f t="shared" si="13"/>
        <v>0.26458333333333228</v>
      </c>
      <c r="F11" s="15">
        <f>F10+4/1440</f>
        <v>0.3062499999999993</v>
      </c>
      <c r="G11" s="15">
        <f>G6+15/1440</f>
        <v>0.30972222222222234</v>
      </c>
      <c r="H11" s="15">
        <f>H10+4/1440</f>
        <v>0.34791666666666626</v>
      </c>
      <c r="I11" s="15">
        <f>I6+15/1440</f>
        <v>0.35138888888888886</v>
      </c>
      <c r="J11" s="15">
        <f t="shared" si="14"/>
        <v>0.38958333333333328</v>
      </c>
      <c r="K11" s="35">
        <f>K6+15/1440</f>
        <v>0.39305555555555532</v>
      </c>
      <c r="L11" s="79" t="s">
        <v>27</v>
      </c>
      <c r="M11" s="45">
        <f t="shared" si="15"/>
        <v>0.76458333333333328</v>
      </c>
      <c r="N11" s="15">
        <f>N6+15/1440</f>
        <v>0.76805555555555527</v>
      </c>
      <c r="O11" s="15">
        <f t="shared" si="16"/>
        <v>0.80625000000000024</v>
      </c>
      <c r="P11" s="15">
        <f>P6+15/1440</f>
        <v>0.80972222222222223</v>
      </c>
      <c r="Q11" s="15">
        <f t="shared" si="17"/>
        <v>0.84791666666666632</v>
      </c>
      <c r="R11" s="15">
        <f>R6+15/1440</f>
        <v>0.85138888888888919</v>
      </c>
      <c r="S11" s="15">
        <f t="shared" si="18"/>
        <v>0.88958333333333328</v>
      </c>
      <c r="T11" s="15">
        <f>T6+15/1440</f>
        <v>0.89305555555555527</v>
      </c>
      <c r="U11" s="15">
        <f t="shared" si="19"/>
        <v>0.93125000000000024</v>
      </c>
      <c r="V11" s="15">
        <f>V6+15/1440</f>
        <v>0.93472222222222223</v>
      </c>
      <c r="W11" s="15">
        <f t="shared" si="20"/>
        <v>0.97291666666666632</v>
      </c>
      <c r="X11" s="15">
        <f>X6+15/1440</f>
        <v>0.97638888888888919</v>
      </c>
      <c r="Y11" s="15">
        <f t="shared" si="21"/>
        <v>1.4583333333333335E-2</v>
      </c>
      <c r="Z11" s="15">
        <f>Z6+15/1440</f>
        <v>1.0180555555555555</v>
      </c>
      <c r="AA11" s="38">
        <f t="shared" si="22"/>
        <v>5.6249999999999988E-2</v>
      </c>
      <c r="AB11" s="38">
        <f>AB6+15/1440</f>
        <v>5.9722222222222225E-2</v>
      </c>
    </row>
    <row r="12" spans="1:135" x14ac:dyDescent="0.2">
      <c r="A12" s="29">
        <v>75.459999999999965</v>
      </c>
      <c r="B12" s="8" t="s">
        <v>8</v>
      </c>
      <c r="C12" s="8" t="s">
        <v>24</v>
      </c>
      <c r="D12" s="15">
        <f t="shared" ref="D12:E12" si="23">D11+1/1440</f>
        <v>0.22361111111111073</v>
      </c>
      <c r="E12" s="15">
        <f t="shared" si="23"/>
        <v>0.26527777777777672</v>
      </c>
      <c r="F12" s="15">
        <f>F11+1/1440</f>
        <v>0.30694444444444374</v>
      </c>
      <c r="G12" s="15">
        <f t="shared" ref="G12" si="24">G11+1/1440</f>
        <v>0.31041666666666679</v>
      </c>
      <c r="H12" s="15">
        <f>H11+1/1440</f>
        <v>0.34861111111111071</v>
      </c>
      <c r="I12" s="15">
        <f t="shared" ref="I12:K12" si="25">I11+1/1440</f>
        <v>0.3520833333333333</v>
      </c>
      <c r="J12" s="15">
        <f t="shared" si="25"/>
        <v>0.39027777777777772</v>
      </c>
      <c r="K12" s="35">
        <f t="shared" si="25"/>
        <v>0.39374999999999977</v>
      </c>
      <c r="L12" s="79" t="s">
        <v>28</v>
      </c>
      <c r="M12" s="45">
        <f t="shared" ref="M12:AB12" si="26">M11+1/1440</f>
        <v>0.76527777777777772</v>
      </c>
      <c r="N12" s="15">
        <f t="shared" si="26"/>
        <v>0.76874999999999971</v>
      </c>
      <c r="O12" s="15">
        <f t="shared" si="26"/>
        <v>0.80694444444444469</v>
      </c>
      <c r="P12" s="15">
        <f t="shared" si="26"/>
        <v>0.81041666666666667</v>
      </c>
      <c r="Q12" s="15">
        <f t="shared" si="26"/>
        <v>0.84861111111111076</v>
      </c>
      <c r="R12" s="15">
        <f t="shared" si="26"/>
        <v>0.85208333333333364</v>
      </c>
      <c r="S12" s="15">
        <f t="shared" si="26"/>
        <v>0.89027777777777772</v>
      </c>
      <c r="T12" s="15">
        <f t="shared" si="26"/>
        <v>0.89374999999999971</v>
      </c>
      <c r="U12" s="15">
        <f t="shared" si="26"/>
        <v>0.93194444444444469</v>
      </c>
      <c r="V12" s="15">
        <f t="shared" si="26"/>
        <v>0.93541666666666667</v>
      </c>
      <c r="W12" s="15">
        <f t="shared" si="26"/>
        <v>0.97361111111111076</v>
      </c>
      <c r="X12" s="15">
        <f t="shared" si="26"/>
        <v>0.97708333333333364</v>
      </c>
      <c r="Y12" s="15">
        <f t="shared" si="26"/>
        <v>1.5277777777777779E-2</v>
      </c>
      <c r="Z12" s="15">
        <f t="shared" si="26"/>
        <v>1.01875</v>
      </c>
      <c r="AA12" s="38">
        <f t="shared" si="26"/>
        <v>5.6944444444444429E-2</v>
      </c>
      <c r="AB12" s="38">
        <f t="shared" si="26"/>
        <v>6.0416666666666667E-2</v>
      </c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</row>
    <row r="13" spans="1:135" x14ac:dyDescent="0.2">
      <c r="A13" s="30">
        <v>84.139999999999958</v>
      </c>
      <c r="B13" s="7" t="s">
        <v>19</v>
      </c>
      <c r="C13" s="7" t="s">
        <v>26</v>
      </c>
      <c r="D13" s="16">
        <f t="shared" ref="D13" si="27">D12+8/1440</f>
        <v>0.2291666666666663</v>
      </c>
      <c r="E13" s="16">
        <f t="shared" ref="E13" si="28">E12+8/1440</f>
        <v>0.27083333333333226</v>
      </c>
      <c r="F13" s="16">
        <f t="shared" ref="F13" si="29">F12+8/1440</f>
        <v>0.31249999999999928</v>
      </c>
      <c r="G13" s="16">
        <f t="shared" ref="G13" si="30">G12+8/1440</f>
        <v>0.31597222222222232</v>
      </c>
      <c r="H13" s="16">
        <f t="shared" ref="H13:J13" si="31">H12+8/1440</f>
        <v>0.35416666666666624</v>
      </c>
      <c r="I13" s="16">
        <f t="shared" si="31"/>
        <v>0.35763888888888884</v>
      </c>
      <c r="J13" s="16">
        <f t="shared" si="31"/>
        <v>0.39583333333333326</v>
      </c>
      <c r="K13" s="37">
        <f>K12+8/1440</f>
        <v>0.3993055555555553</v>
      </c>
      <c r="L13" s="79"/>
      <c r="M13" s="43">
        <f t="shared" ref="M13:AB13" si="32">M12+8/1440</f>
        <v>0.77083333333333326</v>
      </c>
      <c r="N13" s="16">
        <f t="shared" si="32"/>
        <v>0.77430555555555525</v>
      </c>
      <c r="O13" s="16">
        <f t="shared" si="32"/>
        <v>0.81250000000000022</v>
      </c>
      <c r="P13" s="16">
        <f t="shared" si="32"/>
        <v>0.81597222222222221</v>
      </c>
      <c r="Q13" s="16">
        <f t="shared" si="32"/>
        <v>0.8541666666666663</v>
      </c>
      <c r="R13" s="16">
        <f t="shared" si="32"/>
        <v>0.85763888888888917</v>
      </c>
      <c r="S13" s="16">
        <f t="shared" si="32"/>
        <v>0.89583333333333326</v>
      </c>
      <c r="T13" s="16">
        <f t="shared" si="32"/>
        <v>0.89930555555555525</v>
      </c>
      <c r="U13" s="16">
        <f t="shared" si="32"/>
        <v>0.93750000000000022</v>
      </c>
      <c r="V13" s="16">
        <f t="shared" si="32"/>
        <v>0.94097222222222221</v>
      </c>
      <c r="W13" s="16">
        <f t="shared" si="32"/>
        <v>0.9791666666666663</v>
      </c>
      <c r="X13" s="16">
        <f t="shared" si="32"/>
        <v>0.98263888888888917</v>
      </c>
      <c r="Y13" s="16">
        <f t="shared" si="32"/>
        <v>2.0833333333333336E-2</v>
      </c>
      <c r="Z13" s="16">
        <f t="shared" si="32"/>
        <v>1.0243055555555556</v>
      </c>
      <c r="AA13" s="39">
        <f t="shared" si="32"/>
        <v>6.2499999999999986E-2</v>
      </c>
      <c r="AB13" s="39">
        <f t="shared" si="32"/>
        <v>6.5972222222222224E-2</v>
      </c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</row>
    <row r="14" spans="1:135" x14ac:dyDescent="0.2">
      <c r="A14" s="29">
        <v>84.139999999999958</v>
      </c>
      <c r="B14" s="8" t="s">
        <v>19</v>
      </c>
      <c r="C14" s="8" t="s">
        <v>24</v>
      </c>
      <c r="D14" s="15">
        <v>0.23958333333333301</v>
      </c>
      <c r="E14" s="15">
        <v>0.28125</v>
      </c>
      <c r="F14" s="26" t="s">
        <v>15</v>
      </c>
      <c r="G14" s="15">
        <f>G13+10/1440</f>
        <v>0.32291666666666674</v>
      </c>
      <c r="H14" s="26" t="s">
        <v>15</v>
      </c>
      <c r="I14" s="15">
        <f>I13+10/1440</f>
        <v>0.36458333333333326</v>
      </c>
      <c r="J14" s="26" t="s">
        <v>15</v>
      </c>
      <c r="K14" s="35">
        <f>K13+10/1440</f>
        <v>0.40624999999999972</v>
      </c>
      <c r="L14" s="79" t="s">
        <v>29</v>
      </c>
      <c r="M14" s="46" t="s">
        <v>15</v>
      </c>
      <c r="N14" s="15">
        <v>0.78125</v>
      </c>
      <c r="O14" s="26" t="s">
        <v>15</v>
      </c>
      <c r="P14" s="15">
        <v>0.82291666666666696</v>
      </c>
      <c r="Q14" s="26" t="s">
        <v>15</v>
      </c>
      <c r="R14" s="15">
        <v>0.86458333333333304</v>
      </c>
      <c r="S14" s="26" t="s">
        <v>15</v>
      </c>
      <c r="T14" s="15">
        <v>0.90625</v>
      </c>
      <c r="U14" s="26" t="s">
        <v>15</v>
      </c>
      <c r="V14" s="15">
        <v>0.94791666666666696</v>
      </c>
      <c r="W14" s="26" t="s">
        <v>15</v>
      </c>
      <c r="X14" s="15">
        <v>0.98958333333333304</v>
      </c>
      <c r="Y14" s="26" t="s">
        <v>15</v>
      </c>
      <c r="Z14" s="15">
        <v>3.125E-2</v>
      </c>
      <c r="AA14" s="36" t="s">
        <v>15</v>
      </c>
      <c r="AB14" s="48">
        <v>7.2916666666666671E-2</v>
      </c>
    </row>
    <row r="15" spans="1:135" x14ac:dyDescent="0.2">
      <c r="A15" s="29">
        <v>101.18999999999996</v>
      </c>
      <c r="B15" s="8" t="s">
        <v>20</v>
      </c>
      <c r="C15" s="8" t="s">
        <v>24</v>
      </c>
      <c r="D15" s="15">
        <f>D14+12/1440</f>
        <v>0.24791666666666634</v>
      </c>
      <c r="E15" s="15">
        <f t="shared" ref="E15:K15" si="33">E14+12/1440</f>
        <v>0.28958333333333336</v>
      </c>
      <c r="F15" s="15"/>
      <c r="G15" s="15">
        <f t="shared" si="33"/>
        <v>0.3312500000000001</v>
      </c>
      <c r="H15" s="15"/>
      <c r="I15" s="15">
        <f t="shared" si="33"/>
        <v>0.37291666666666662</v>
      </c>
      <c r="J15" s="15"/>
      <c r="K15" s="35">
        <f t="shared" si="33"/>
        <v>0.41458333333333308</v>
      </c>
      <c r="L15" s="66" t="s">
        <v>29</v>
      </c>
      <c r="M15" s="44"/>
      <c r="N15" s="35">
        <f t="shared" ref="N15" si="34">N14+12/1440</f>
        <v>0.7895833333333333</v>
      </c>
      <c r="O15" s="35"/>
      <c r="P15" s="35">
        <f t="shared" ref="P15" si="35">P14+12/1440</f>
        <v>0.83125000000000027</v>
      </c>
      <c r="Q15" s="35"/>
      <c r="R15" s="35">
        <f t="shared" ref="R15" si="36">R14+12/1440</f>
        <v>0.87291666666666634</v>
      </c>
      <c r="S15" s="35"/>
      <c r="T15" s="35">
        <f t="shared" ref="T15" si="37">T14+12/1440</f>
        <v>0.9145833333333333</v>
      </c>
      <c r="U15" s="35"/>
      <c r="V15" s="35">
        <f t="shared" ref="V15" si="38">V14+12/1440</f>
        <v>0.95625000000000027</v>
      </c>
      <c r="W15" s="35"/>
      <c r="X15" s="35">
        <f t="shared" ref="X15" si="39">X14+12/1440</f>
        <v>0.99791666666666634</v>
      </c>
      <c r="Y15" s="35"/>
      <c r="Z15" s="35">
        <f t="shared" ref="Z15" si="40">Z14+12/1440</f>
        <v>3.9583333333333331E-2</v>
      </c>
      <c r="AA15" s="35"/>
      <c r="AB15" s="38">
        <f t="shared" ref="AB15" si="41">AB14+12/1440</f>
        <v>8.1250000000000003E-2</v>
      </c>
    </row>
    <row r="16" spans="1:135" x14ac:dyDescent="0.2">
      <c r="A16" s="29">
        <v>109.84999999999995</v>
      </c>
      <c r="B16" s="8" t="s">
        <v>11</v>
      </c>
      <c r="C16" s="8" t="s">
        <v>24</v>
      </c>
      <c r="D16" s="15">
        <f t="shared" ref="D16" si="42">D15+9/1440</f>
        <v>0.25416666666666632</v>
      </c>
      <c r="E16" s="15">
        <f t="shared" ref="E16:K16" si="43">E15+9/1440</f>
        <v>0.29583333333333334</v>
      </c>
      <c r="F16" s="15"/>
      <c r="G16" s="15">
        <f t="shared" si="43"/>
        <v>0.33750000000000008</v>
      </c>
      <c r="H16" s="15"/>
      <c r="I16" s="15">
        <f t="shared" si="43"/>
        <v>0.3791666666666666</v>
      </c>
      <c r="J16" s="15"/>
      <c r="K16" s="35">
        <f t="shared" si="43"/>
        <v>0.42083333333333306</v>
      </c>
      <c r="L16" s="79" t="s">
        <v>28</v>
      </c>
      <c r="M16" s="44"/>
      <c r="N16" s="35">
        <f t="shared" ref="N16:AB16" si="44">N15+9/1440</f>
        <v>0.79583333333333328</v>
      </c>
      <c r="O16" s="35"/>
      <c r="P16" s="35">
        <f t="shared" si="44"/>
        <v>0.83750000000000024</v>
      </c>
      <c r="Q16" s="35"/>
      <c r="R16" s="35">
        <f t="shared" si="44"/>
        <v>0.87916666666666632</v>
      </c>
      <c r="S16" s="35"/>
      <c r="T16" s="35">
        <f t="shared" si="44"/>
        <v>0.92083333333333328</v>
      </c>
      <c r="U16" s="35"/>
      <c r="V16" s="35">
        <f t="shared" si="44"/>
        <v>0.96250000000000024</v>
      </c>
      <c r="W16" s="35"/>
      <c r="X16" s="35">
        <f t="shared" si="44"/>
        <v>1.0041666666666664</v>
      </c>
      <c r="Y16" s="35"/>
      <c r="Z16" s="35">
        <f t="shared" si="44"/>
        <v>4.583333333333333E-2</v>
      </c>
      <c r="AA16" s="35"/>
      <c r="AB16" s="38">
        <f t="shared" si="44"/>
        <v>8.7500000000000008E-2</v>
      </c>
    </row>
    <row r="17" spans="1:203" x14ac:dyDescent="0.2">
      <c r="A17" s="30">
        <v>112.04999999999995</v>
      </c>
      <c r="B17" s="7" t="s">
        <v>21</v>
      </c>
      <c r="C17" s="7" t="s">
        <v>26</v>
      </c>
      <c r="D17" s="16">
        <f t="shared" ref="D17:D18" si="45">D16+3/1440</f>
        <v>0.25624999999999964</v>
      </c>
      <c r="E17" s="16">
        <f t="shared" ref="E17:K17" si="46">E16+3/1440</f>
        <v>0.29791666666666666</v>
      </c>
      <c r="F17" s="16"/>
      <c r="G17" s="16">
        <f t="shared" si="46"/>
        <v>0.3395833333333334</v>
      </c>
      <c r="H17" s="16"/>
      <c r="I17" s="16">
        <f t="shared" si="46"/>
        <v>0.38124999999999992</v>
      </c>
      <c r="J17" s="16"/>
      <c r="K17" s="37">
        <f t="shared" si="46"/>
        <v>0.42291666666666639</v>
      </c>
      <c r="L17" s="79"/>
      <c r="M17" s="47"/>
      <c r="N17" s="37">
        <f t="shared" ref="N17:AB17" si="47">N16+3/1440</f>
        <v>0.79791666666666661</v>
      </c>
      <c r="O17" s="37"/>
      <c r="P17" s="37">
        <f t="shared" si="47"/>
        <v>0.83958333333333357</v>
      </c>
      <c r="Q17" s="37"/>
      <c r="R17" s="37">
        <f t="shared" si="47"/>
        <v>0.88124999999999964</v>
      </c>
      <c r="S17" s="37"/>
      <c r="T17" s="37">
        <f t="shared" si="47"/>
        <v>0.92291666666666661</v>
      </c>
      <c r="U17" s="37"/>
      <c r="V17" s="37">
        <f t="shared" si="47"/>
        <v>0.96458333333333357</v>
      </c>
      <c r="W17" s="37"/>
      <c r="X17" s="37">
        <f t="shared" si="47"/>
        <v>1.0062499999999999</v>
      </c>
      <c r="Y17" s="37"/>
      <c r="Z17" s="37">
        <f t="shared" si="47"/>
        <v>4.7916666666666663E-2</v>
      </c>
      <c r="AA17" s="37"/>
      <c r="AB17" s="39">
        <f t="shared" si="47"/>
        <v>8.9583333333333348E-2</v>
      </c>
    </row>
    <row r="18" spans="1:203" x14ac:dyDescent="0.2">
      <c r="A18" s="29">
        <v>112.04999999999995</v>
      </c>
      <c r="B18" s="8" t="s">
        <v>21</v>
      </c>
      <c r="C18" s="8" t="s">
        <v>24</v>
      </c>
      <c r="D18" s="15">
        <f t="shared" si="45"/>
        <v>0.25833333333333297</v>
      </c>
      <c r="E18" s="15">
        <f t="shared" ref="E18:K18" si="48">E17+3/1440</f>
        <v>0.3</v>
      </c>
      <c r="F18" s="15"/>
      <c r="G18" s="15">
        <f t="shared" si="48"/>
        <v>0.34166666666666673</v>
      </c>
      <c r="H18" s="15"/>
      <c r="I18" s="15">
        <f t="shared" si="48"/>
        <v>0.38333333333333325</v>
      </c>
      <c r="J18" s="15"/>
      <c r="K18" s="35">
        <f t="shared" si="48"/>
        <v>0.42499999999999971</v>
      </c>
      <c r="L18" s="79" t="s">
        <v>34</v>
      </c>
      <c r="M18" s="44"/>
      <c r="N18" s="35">
        <f t="shared" ref="N18:P18" si="49">N17+3/1440</f>
        <v>0.79999999999999993</v>
      </c>
      <c r="O18" s="35"/>
      <c r="P18" s="35">
        <f t="shared" si="49"/>
        <v>0.8416666666666669</v>
      </c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14"/>
    </row>
    <row r="19" spans="1:203" x14ac:dyDescent="0.2">
      <c r="A19" s="29">
        <v>139.02999999999994</v>
      </c>
      <c r="B19" s="8" t="s">
        <v>5</v>
      </c>
      <c r="C19" s="8" t="s">
        <v>24</v>
      </c>
      <c r="D19" s="15">
        <f>D18+20/1440</f>
        <v>0.27222222222222187</v>
      </c>
      <c r="E19" s="15">
        <f t="shared" ref="E19:K19" si="50">E18+20/1440</f>
        <v>0.31388888888888888</v>
      </c>
      <c r="F19" s="15"/>
      <c r="G19" s="15">
        <f t="shared" si="50"/>
        <v>0.35555555555555562</v>
      </c>
      <c r="H19" s="15"/>
      <c r="I19" s="15">
        <f t="shared" si="50"/>
        <v>0.39722222222222214</v>
      </c>
      <c r="J19" s="15"/>
      <c r="K19" s="35">
        <f t="shared" si="50"/>
        <v>0.43888888888888861</v>
      </c>
      <c r="L19" s="79"/>
      <c r="M19" s="44"/>
      <c r="N19" s="35">
        <f t="shared" ref="N19" si="51">N18+20/1440</f>
        <v>0.81388888888888877</v>
      </c>
      <c r="O19" s="35"/>
      <c r="P19" s="35">
        <f t="shared" ref="P19" si="52">P18+20/1440</f>
        <v>0.85555555555555574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15"/>
    </row>
    <row r="20" spans="1:203" x14ac:dyDescent="0.2">
      <c r="A20" s="30">
        <v>165.29999999999995</v>
      </c>
      <c r="B20" s="7" t="s">
        <v>22</v>
      </c>
      <c r="C20" s="7" t="s">
        <v>26</v>
      </c>
      <c r="D20" s="16">
        <f>D19+23/1440</f>
        <v>0.28819444444444409</v>
      </c>
      <c r="E20" s="16">
        <f>E19+23/1440</f>
        <v>0.3298611111111111</v>
      </c>
      <c r="F20" s="16"/>
      <c r="G20" s="16">
        <f>G19+23/1440</f>
        <v>0.37152777777777785</v>
      </c>
      <c r="H20" s="16"/>
      <c r="I20" s="16">
        <f>I19+23/1440</f>
        <v>0.41319444444444436</v>
      </c>
      <c r="J20" s="16"/>
      <c r="K20" s="37">
        <f>K19+23/1440</f>
        <v>0.45486111111111083</v>
      </c>
      <c r="L20" s="79"/>
      <c r="M20" s="47"/>
      <c r="N20" s="37">
        <f>N19+23/1440</f>
        <v>0.82986111111111094</v>
      </c>
      <c r="O20" s="37"/>
      <c r="P20" s="37">
        <f>P19+23/1440</f>
        <v>0.8715277777777779</v>
      </c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16"/>
    </row>
    <row r="21" spans="1:203" x14ac:dyDescent="0.2">
      <c r="A21" s="29">
        <v>165.29999999999995</v>
      </c>
      <c r="B21" s="8" t="s">
        <v>22</v>
      </c>
      <c r="C21" s="8" t="s">
        <v>24</v>
      </c>
      <c r="D21" s="15">
        <f t="shared" ref="D21" si="53">D20+3/1440</f>
        <v>0.29027777777777741</v>
      </c>
      <c r="E21" s="15">
        <f t="shared" ref="E21:K21" si="54">E20+3/1440</f>
        <v>0.33194444444444443</v>
      </c>
      <c r="F21" s="15"/>
      <c r="G21" s="15">
        <f t="shared" si="54"/>
        <v>0.37361111111111117</v>
      </c>
      <c r="H21" s="15"/>
      <c r="I21" s="15">
        <f t="shared" si="54"/>
        <v>0.41527777777777769</v>
      </c>
      <c r="J21" s="15"/>
      <c r="K21" s="35">
        <f t="shared" si="54"/>
        <v>0.45694444444444415</v>
      </c>
      <c r="L21" s="79"/>
      <c r="M21" s="45"/>
      <c r="N21" s="15">
        <f t="shared" ref="N21" si="55">N20+3/1440</f>
        <v>0.83194444444444426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03" x14ac:dyDescent="0.2">
      <c r="A22" s="30">
        <v>213.48999999999992</v>
      </c>
      <c r="B22" s="33" t="s">
        <v>23</v>
      </c>
      <c r="C22" s="33" t="s">
        <v>26</v>
      </c>
      <c r="D22" s="16">
        <f>D21+36/1440</f>
        <v>0.31527777777777743</v>
      </c>
      <c r="E22" s="16">
        <f t="shared" ref="E22:K22" si="56">E21+36/1440</f>
        <v>0.35694444444444445</v>
      </c>
      <c r="F22" s="16"/>
      <c r="G22" s="16">
        <f t="shared" si="56"/>
        <v>0.39861111111111119</v>
      </c>
      <c r="H22" s="16"/>
      <c r="I22" s="16">
        <f t="shared" si="56"/>
        <v>0.44027777777777771</v>
      </c>
      <c r="J22" s="16"/>
      <c r="K22" s="37">
        <f t="shared" si="56"/>
        <v>0.48194444444444418</v>
      </c>
      <c r="L22" s="16"/>
      <c r="M22" s="43"/>
      <c r="N22" s="16">
        <f t="shared" ref="N22" si="57">N21+36/1440</f>
        <v>0.85694444444444429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03" x14ac:dyDescent="0.2">
      <c r="A23" s="52"/>
      <c r="B23" s="51"/>
      <c r="C23" s="51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</row>
    <row r="24" spans="1:203" x14ac:dyDescent="0.2">
      <c r="A24" s="5"/>
      <c r="B24" s="11"/>
      <c r="C24" s="11"/>
      <c r="E24" s="9"/>
      <c r="F24" s="9"/>
      <c r="G24" s="55" t="s">
        <v>18</v>
      </c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6"/>
      <c r="S24" s="56"/>
      <c r="T24" s="56"/>
      <c r="U24" s="9"/>
      <c r="V24" s="9"/>
      <c r="W24" s="9"/>
      <c r="X24" s="9"/>
      <c r="Y24" s="9"/>
      <c r="Z24" s="9"/>
      <c r="AA24" s="9"/>
      <c r="AB24" s="9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</row>
    <row r="25" spans="1:203" x14ac:dyDescent="0.2">
      <c r="A25" s="5"/>
      <c r="B25" s="2"/>
      <c r="C25" s="2"/>
      <c r="E25" s="31"/>
      <c r="F25" s="1"/>
      <c r="G25" s="32" t="s">
        <v>16</v>
      </c>
      <c r="H25" s="54"/>
      <c r="J25" s="53"/>
      <c r="M25" s="53" t="s">
        <v>32</v>
      </c>
      <c r="N25" s="53"/>
      <c r="O25" s="53"/>
      <c r="P25" s="53"/>
      <c r="Q25" s="5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7" spans="1:203" x14ac:dyDescent="0.2">
      <c r="A27" s="49" t="s">
        <v>7</v>
      </c>
      <c r="B27" s="34" t="s">
        <v>0</v>
      </c>
      <c r="C27" s="34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</row>
    <row r="28" spans="1:203" x14ac:dyDescent="0.2">
      <c r="A28" s="27" t="s">
        <v>6</v>
      </c>
      <c r="B28" s="4" t="s">
        <v>17</v>
      </c>
      <c r="C28" s="6"/>
      <c r="D28" s="65"/>
      <c r="E28" s="65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03" x14ac:dyDescent="0.2">
      <c r="A29" s="28">
        <v>0</v>
      </c>
      <c r="B29" s="13" t="s">
        <v>23</v>
      </c>
      <c r="C29" s="59" t="s">
        <v>24</v>
      </c>
      <c r="D29" s="22"/>
      <c r="E29" s="22"/>
      <c r="F29" s="62"/>
      <c r="G29" s="14"/>
      <c r="H29" s="14">
        <v>0.225694444444444</v>
      </c>
      <c r="I29" s="14"/>
      <c r="J29" s="14">
        <v>0.2673611111111111</v>
      </c>
      <c r="K29" s="14"/>
      <c r="L29" s="14">
        <v>0.30902777777777801</v>
      </c>
      <c r="M29" s="14"/>
      <c r="N29" s="14">
        <v>0.35069444444444398</v>
      </c>
      <c r="O29" s="14"/>
      <c r="P29" s="76"/>
      <c r="Q29" s="14">
        <v>0.72569444444444398</v>
      </c>
      <c r="R29" s="14"/>
      <c r="S29" s="14">
        <v>0.76736111111111105</v>
      </c>
      <c r="T29" s="14"/>
      <c r="U29" s="14">
        <v>0.80902777777777801</v>
      </c>
      <c r="V29" s="14"/>
      <c r="W29" s="14"/>
      <c r="X29" s="14"/>
      <c r="Y29" s="14"/>
      <c r="Z29" s="14"/>
      <c r="AA29" s="14"/>
      <c r="AB29" s="14"/>
    </row>
    <row r="30" spans="1:203" x14ac:dyDescent="0.2">
      <c r="A30" s="30">
        <v>48.19</v>
      </c>
      <c r="B30" s="7" t="s">
        <v>22</v>
      </c>
      <c r="C30" s="61" t="s">
        <v>26</v>
      </c>
      <c r="D30" s="7"/>
      <c r="E30" s="7"/>
      <c r="F30" s="43"/>
      <c r="G30" s="16"/>
      <c r="H30" s="16">
        <f>H29+34/1440</f>
        <v>0.24930555555555511</v>
      </c>
      <c r="I30" s="16"/>
      <c r="J30" s="16">
        <f>J29+34/1440</f>
        <v>0.29097222222222219</v>
      </c>
      <c r="K30" s="16"/>
      <c r="L30" s="16">
        <f>L29+34/1440</f>
        <v>0.33263888888888915</v>
      </c>
      <c r="M30" s="16"/>
      <c r="N30" s="16">
        <f>N29+34/1440</f>
        <v>0.37430555555555511</v>
      </c>
      <c r="O30" s="16"/>
      <c r="P30" s="77"/>
      <c r="Q30" s="16">
        <f>Q29+34/1440</f>
        <v>0.74930555555555511</v>
      </c>
      <c r="R30" s="16"/>
      <c r="S30" s="16">
        <f>S29+34/1440</f>
        <v>0.79097222222222219</v>
      </c>
      <c r="T30" s="16"/>
      <c r="U30" s="16">
        <f>U29+34/1440</f>
        <v>0.83263888888888915</v>
      </c>
      <c r="V30" s="16"/>
      <c r="W30" s="16"/>
      <c r="X30" s="16"/>
      <c r="Y30" s="16"/>
      <c r="Z30" s="16"/>
      <c r="AA30" s="16"/>
      <c r="AB30" s="16"/>
    </row>
    <row r="31" spans="1:203" x14ac:dyDescent="0.2">
      <c r="A31" s="29">
        <v>48.19</v>
      </c>
      <c r="B31" s="8" t="s">
        <v>22</v>
      </c>
      <c r="C31" s="60" t="s">
        <v>24</v>
      </c>
      <c r="D31" s="22"/>
      <c r="E31" s="22"/>
      <c r="F31" s="45"/>
      <c r="G31" s="15"/>
      <c r="H31" s="15">
        <v>0.25138888888888888</v>
      </c>
      <c r="I31" s="15"/>
      <c r="J31" s="15">
        <f>J30+3/1440</f>
        <v>0.29305555555555551</v>
      </c>
      <c r="K31" s="15"/>
      <c r="L31" s="15">
        <f>L30+3/1440</f>
        <v>0.33472222222222248</v>
      </c>
      <c r="M31" s="15"/>
      <c r="N31" s="15">
        <f>N30+3/1440</f>
        <v>0.37638888888888844</v>
      </c>
      <c r="O31" s="15"/>
      <c r="P31" s="77"/>
      <c r="Q31" s="15">
        <f>Q30+3/1440</f>
        <v>0.75138888888888844</v>
      </c>
      <c r="R31" s="15"/>
      <c r="S31" s="15">
        <f>S30+3/1440</f>
        <v>0.79305555555555551</v>
      </c>
      <c r="T31" s="15"/>
      <c r="U31" s="15">
        <f>U30+3/1440</f>
        <v>0.83472222222222248</v>
      </c>
      <c r="V31" s="15"/>
      <c r="W31" s="15"/>
      <c r="X31" s="15"/>
      <c r="Y31" s="15"/>
      <c r="Z31" s="15"/>
      <c r="AA31" s="15"/>
      <c r="AB31" s="15"/>
    </row>
    <row r="32" spans="1:203" x14ac:dyDescent="0.2">
      <c r="A32" s="29">
        <v>74.460000000000008</v>
      </c>
      <c r="B32" s="8" t="s">
        <v>5</v>
      </c>
      <c r="C32" s="60" t="s">
        <v>24</v>
      </c>
      <c r="D32" s="8"/>
      <c r="E32" s="8"/>
      <c r="F32" s="45"/>
      <c r="G32" s="15"/>
      <c r="H32" s="15">
        <f>H31+24/1440</f>
        <v>0.26805555555555555</v>
      </c>
      <c r="I32" s="15"/>
      <c r="J32" s="15">
        <f>J31+24/1440</f>
        <v>0.30972222222222218</v>
      </c>
      <c r="K32" s="15"/>
      <c r="L32" s="15">
        <f>L31+24/1440</f>
        <v>0.35138888888888914</v>
      </c>
      <c r="M32" s="15"/>
      <c r="N32" s="15">
        <f>N31+24/1440</f>
        <v>0.3930555555555551</v>
      </c>
      <c r="O32" s="15"/>
      <c r="P32" s="78"/>
      <c r="Q32" s="15">
        <f>Q31+24/1440</f>
        <v>0.76805555555555516</v>
      </c>
      <c r="R32" s="15"/>
      <c r="S32" s="15">
        <f>S31+24/1440</f>
        <v>0.80972222222222223</v>
      </c>
      <c r="T32" s="15"/>
      <c r="U32" s="15">
        <f>U31+24/1440</f>
        <v>0.85138888888888919</v>
      </c>
      <c r="V32" s="15"/>
      <c r="W32" s="15"/>
      <c r="X32" s="15"/>
      <c r="Y32" s="15"/>
      <c r="Z32" s="15"/>
      <c r="AA32" s="15"/>
      <c r="AB32" s="15"/>
    </row>
    <row r="33" spans="1:28" x14ac:dyDescent="0.2">
      <c r="A33" s="30">
        <v>101.44000000000001</v>
      </c>
      <c r="B33" s="7" t="s">
        <v>21</v>
      </c>
      <c r="C33" s="61" t="s">
        <v>26</v>
      </c>
      <c r="D33" s="66"/>
      <c r="E33" s="66"/>
      <c r="F33" s="43"/>
      <c r="G33" s="16"/>
      <c r="H33" s="16">
        <f>H32+20/1440</f>
        <v>0.28194444444444444</v>
      </c>
      <c r="I33" s="16"/>
      <c r="J33" s="16">
        <f>J32+20/1440</f>
        <v>0.32361111111111107</v>
      </c>
      <c r="K33" s="16"/>
      <c r="L33" s="16">
        <f>L32+20/1440</f>
        <v>0.36527777777777803</v>
      </c>
      <c r="M33" s="16"/>
      <c r="N33" s="16">
        <f>N32+20/1440</f>
        <v>0.406944444444444</v>
      </c>
      <c r="O33" s="16"/>
      <c r="P33" s="75"/>
      <c r="Q33" s="16">
        <f>Q32+20/1440</f>
        <v>0.781944444444444</v>
      </c>
      <c r="R33" s="16"/>
      <c r="S33" s="16">
        <f>S32+20/1440</f>
        <v>0.82361111111111107</v>
      </c>
      <c r="T33" s="16"/>
      <c r="U33" s="16">
        <f>U32+20/1440</f>
        <v>0.86527777777777803</v>
      </c>
      <c r="V33" s="16"/>
      <c r="W33" s="16"/>
      <c r="X33" s="16"/>
      <c r="Y33" s="16"/>
      <c r="Z33" s="16"/>
      <c r="AA33" s="16"/>
      <c r="AB33" s="16"/>
    </row>
    <row r="34" spans="1:28" x14ac:dyDescent="0.2">
      <c r="A34" s="29">
        <v>101.44000000000001</v>
      </c>
      <c r="B34" s="8" t="s">
        <v>21</v>
      </c>
      <c r="C34" s="60" t="s">
        <v>24</v>
      </c>
      <c r="D34" s="14">
        <v>0.20069444444444443</v>
      </c>
      <c r="E34" s="70"/>
      <c r="F34" s="45">
        <v>0.24236111111111111</v>
      </c>
      <c r="G34" s="15"/>
      <c r="H34" s="15">
        <f>H33+3/1440</f>
        <v>0.28402777777777777</v>
      </c>
      <c r="I34" s="15"/>
      <c r="J34" s="15">
        <f>J33+3/1440</f>
        <v>0.3256944444444444</v>
      </c>
      <c r="K34" s="15"/>
      <c r="L34" s="15">
        <f>L33+3/1440</f>
        <v>0.36736111111111136</v>
      </c>
      <c r="M34" s="15"/>
      <c r="N34" s="15">
        <f>N33+3/1440</f>
        <v>0.40902777777777732</v>
      </c>
      <c r="O34" s="15"/>
      <c r="P34" s="79" t="s">
        <v>14</v>
      </c>
      <c r="Q34" s="15">
        <f>Q33+3/1440</f>
        <v>0.78402777777777732</v>
      </c>
      <c r="R34" s="15"/>
      <c r="S34" s="15">
        <f>S33+3/1440</f>
        <v>0.8256944444444444</v>
      </c>
      <c r="T34" s="15"/>
      <c r="U34" s="15">
        <f>U33+3/1440</f>
        <v>0.86736111111111136</v>
      </c>
      <c r="V34" s="15"/>
      <c r="W34" s="15">
        <v>0.90902777777777777</v>
      </c>
      <c r="X34" s="15"/>
      <c r="Y34" s="15">
        <v>0.95069444444444395</v>
      </c>
      <c r="Z34" s="15"/>
      <c r="AA34" s="15">
        <v>0.99236111111111103</v>
      </c>
      <c r="AB34" s="15"/>
    </row>
    <row r="35" spans="1:28" x14ac:dyDescent="0.2">
      <c r="A35" s="29">
        <v>103.64</v>
      </c>
      <c r="B35" s="8" t="s">
        <v>11</v>
      </c>
      <c r="C35" s="60"/>
      <c r="D35" s="15">
        <f>D34+4/1440</f>
        <v>0.20347222222222219</v>
      </c>
      <c r="E35" s="66"/>
      <c r="F35" s="45">
        <f>F34+4/1440</f>
        <v>0.24513888888888888</v>
      </c>
      <c r="G35" s="15"/>
      <c r="H35" s="15">
        <f>H34+4/1440</f>
        <v>0.28680555555555554</v>
      </c>
      <c r="I35" s="15"/>
      <c r="J35" s="15">
        <f>J34+4/1440</f>
        <v>0.32847222222222217</v>
      </c>
      <c r="K35" s="15"/>
      <c r="L35" s="15">
        <f>L34+4/1440</f>
        <v>0.37013888888888913</v>
      </c>
      <c r="M35" s="15"/>
      <c r="N35" s="15">
        <f>N34+4/1440</f>
        <v>0.41180555555555509</v>
      </c>
      <c r="O35" s="15"/>
      <c r="P35" s="79" t="s">
        <v>27</v>
      </c>
      <c r="Q35" s="15">
        <f>Q34+4/1440</f>
        <v>0.78680555555555509</v>
      </c>
      <c r="R35" s="15"/>
      <c r="S35" s="15">
        <f>S34+4/1440</f>
        <v>0.82847222222222217</v>
      </c>
      <c r="T35" s="15"/>
      <c r="U35" s="15">
        <f>U34+4/1440</f>
        <v>0.87013888888888913</v>
      </c>
      <c r="V35" s="15"/>
      <c r="W35" s="15">
        <f>W34+4/1440</f>
        <v>0.91180555555555554</v>
      </c>
      <c r="X35" s="15"/>
      <c r="Y35" s="15">
        <f>Y34+4/1440</f>
        <v>0.95347222222222172</v>
      </c>
      <c r="Z35" s="15"/>
      <c r="AA35" s="15">
        <f>AA34+4/1440</f>
        <v>0.9951388888888888</v>
      </c>
      <c r="AB35" s="15"/>
    </row>
    <row r="36" spans="1:28" x14ac:dyDescent="0.2">
      <c r="A36" s="29">
        <v>112.30000000000001</v>
      </c>
      <c r="B36" s="8" t="s">
        <v>20</v>
      </c>
      <c r="C36" s="60" t="s">
        <v>24</v>
      </c>
      <c r="D36" s="15">
        <f t="shared" ref="D36" si="58">D35+8/1440</f>
        <v>0.20902777777777776</v>
      </c>
      <c r="E36" s="15"/>
      <c r="F36" s="15">
        <f t="shared" ref="F36" si="59">F35+8/1440</f>
        <v>0.25069444444444444</v>
      </c>
      <c r="G36" s="15"/>
      <c r="H36" s="15">
        <f>H35+8/1440</f>
        <v>0.29236111111111107</v>
      </c>
      <c r="I36" s="15"/>
      <c r="J36" s="15">
        <f>J35+8/1440</f>
        <v>0.3340277777777777</v>
      </c>
      <c r="K36" s="15"/>
      <c r="L36" s="15">
        <f>L35+8/1440</f>
        <v>0.37569444444444466</v>
      </c>
      <c r="M36" s="15"/>
      <c r="N36" s="15">
        <f>N35+8/1440</f>
        <v>0.41736111111111063</v>
      </c>
      <c r="O36" s="15"/>
      <c r="P36" s="79" t="s">
        <v>25</v>
      </c>
      <c r="Q36" s="15">
        <f>Q35+8/1440</f>
        <v>0.79236111111111063</v>
      </c>
      <c r="R36" s="15"/>
      <c r="S36" s="15">
        <f>S35+8/1440</f>
        <v>0.8340277777777777</v>
      </c>
      <c r="T36" s="15"/>
      <c r="U36" s="15">
        <f>U35+8/1440</f>
        <v>0.87569444444444466</v>
      </c>
      <c r="V36" s="15"/>
      <c r="W36" s="15">
        <f>W35+8/1440</f>
        <v>0.91736111111111107</v>
      </c>
      <c r="X36" s="15"/>
      <c r="Y36" s="15">
        <f>Y35+8/1440</f>
        <v>0.95902777777777726</v>
      </c>
      <c r="Z36" s="15"/>
      <c r="AA36" s="15">
        <f>AA35+8/1440</f>
        <v>1.0006944444444443</v>
      </c>
      <c r="AB36" s="15"/>
    </row>
    <row r="37" spans="1:28" x14ac:dyDescent="0.2">
      <c r="A37" s="30">
        <v>129.35000000000002</v>
      </c>
      <c r="B37" s="7" t="s">
        <v>19</v>
      </c>
      <c r="C37" s="61" t="s">
        <v>26</v>
      </c>
      <c r="D37" s="16">
        <f>D36+15/1440</f>
        <v>0.21944444444444441</v>
      </c>
      <c r="E37" s="17" t="s">
        <v>16</v>
      </c>
      <c r="F37" s="43">
        <f>F36+15/1440</f>
        <v>0.26111111111111113</v>
      </c>
      <c r="G37" s="17" t="s">
        <v>16</v>
      </c>
      <c r="H37" s="16">
        <f>H36+15/1440</f>
        <v>0.30277777777777776</v>
      </c>
      <c r="I37" s="17" t="s">
        <v>16</v>
      </c>
      <c r="J37" s="16">
        <f>J36+15/1440</f>
        <v>0.34444444444444439</v>
      </c>
      <c r="K37" s="17" t="s">
        <v>16</v>
      </c>
      <c r="L37" s="16">
        <f>L36+15/1440</f>
        <v>0.38611111111111135</v>
      </c>
      <c r="M37" s="17" t="s">
        <v>16</v>
      </c>
      <c r="N37" s="16">
        <f>N36+15/1440</f>
        <v>0.42777777777777731</v>
      </c>
      <c r="O37" s="17" t="s">
        <v>16</v>
      </c>
      <c r="P37" s="79" t="s">
        <v>27</v>
      </c>
      <c r="Q37" s="16">
        <f>Q36+15/1440</f>
        <v>0.80277777777777726</v>
      </c>
      <c r="R37" s="17" t="s">
        <v>16</v>
      </c>
      <c r="S37" s="16">
        <f>S36+15/1440</f>
        <v>0.84444444444444433</v>
      </c>
      <c r="T37" s="17" t="s">
        <v>16</v>
      </c>
      <c r="U37" s="16">
        <f>U36+15/1440</f>
        <v>0.88611111111111129</v>
      </c>
      <c r="V37" s="17" t="s">
        <v>16</v>
      </c>
      <c r="W37" s="16">
        <f>W36+15/1440</f>
        <v>0.9277777777777777</v>
      </c>
      <c r="X37" s="17" t="s">
        <v>16</v>
      </c>
      <c r="Y37" s="16">
        <f>Y36+15/1440</f>
        <v>0.96944444444444389</v>
      </c>
      <c r="Z37" s="17" t="s">
        <v>16</v>
      </c>
      <c r="AA37" s="16">
        <f>AA36+15/1440</f>
        <v>1.0111111111111111</v>
      </c>
      <c r="AB37" s="80"/>
    </row>
    <row r="38" spans="1:28" x14ac:dyDescent="0.2">
      <c r="A38" s="29">
        <v>129.35000000000002</v>
      </c>
      <c r="B38" s="8" t="s">
        <v>19</v>
      </c>
      <c r="C38" s="60" t="s">
        <v>24</v>
      </c>
      <c r="D38" s="14">
        <f>D37+9/1440</f>
        <v>0.22569444444444442</v>
      </c>
      <c r="E38" s="15">
        <v>0.22916666666666666</v>
      </c>
      <c r="F38" s="45">
        <f>F37+9/1440</f>
        <v>0.2673611111111111</v>
      </c>
      <c r="G38" s="15">
        <v>0.27083333333333298</v>
      </c>
      <c r="H38" s="15">
        <f>H37+9/1440</f>
        <v>0.30902777777777773</v>
      </c>
      <c r="I38" s="15">
        <v>0.3125</v>
      </c>
      <c r="J38" s="15">
        <f>J37+9/1440</f>
        <v>0.35069444444444436</v>
      </c>
      <c r="K38" s="15">
        <v>0.35416666666666602</v>
      </c>
      <c r="L38" s="15">
        <f>L37+9/1440</f>
        <v>0.39236111111111133</v>
      </c>
      <c r="M38" s="15">
        <v>0.39583333333333298</v>
      </c>
      <c r="N38" s="15">
        <f>N37+9/1440</f>
        <v>0.43402777777777729</v>
      </c>
      <c r="O38" s="15">
        <v>0.4375</v>
      </c>
      <c r="P38" s="79" t="s">
        <v>28</v>
      </c>
      <c r="Q38" s="15">
        <f>Q37+9/1440</f>
        <v>0.80902777777777724</v>
      </c>
      <c r="R38" s="15">
        <v>0.8125</v>
      </c>
      <c r="S38" s="15">
        <f>S37+9/1440</f>
        <v>0.85069444444444431</v>
      </c>
      <c r="T38" s="15">
        <v>0.85416666666666596</v>
      </c>
      <c r="U38" s="15">
        <f>U37+9/1440</f>
        <v>0.89236111111111127</v>
      </c>
      <c r="V38" s="15">
        <v>0.89583333333333304</v>
      </c>
      <c r="W38" s="15">
        <f>W37+9/1440</f>
        <v>0.93402777777777768</v>
      </c>
      <c r="X38" s="15">
        <v>0.9375</v>
      </c>
      <c r="Y38" s="15">
        <f>Y37+9/1440</f>
        <v>0.97569444444444386</v>
      </c>
      <c r="Z38" s="15">
        <v>0.97916666666666596</v>
      </c>
      <c r="AA38" s="15">
        <v>1.0208333333333299</v>
      </c>
      <c r="AB38" s="15"/>
    </row>
    <row r="39" spans="1:28" x14ac:dyDescent="0.2">
      <c r="A39" s="29">
        <v>138.03000000000003</v>
      </c>
      <c r="B39" s="8" t="s">
        <v>30</v>
      </c>
      <c r="C39" s="60" t="s">
        <v>24</v>
      </c>
      <c r="D39" s="15">
        <f t="shared" ref="D39" si="60">D38+7/1440</f>
        <v>0.23055555555555554</v>
      </c>
      <c r="E39" s="15">
        <f t="shared" ref="E39" si="61">E38+7/1440</f>
        <v>0.23402777777777778</v>
      </c>
      <c r="F39" s="45">
        <f t="shared" ref="F39:M39" si="62">F38+7/1440</f>
        <v>0.2722222222222222</v>
      </c>
      <c r="G39" s="15">
        <f t="shared" si="62"/>
        <v>0.27569444444444408</v>
      </c>
      <c r="H39" s="15">
        <f t="shared" si="62"/>
        <v>0.31388888888888883</v>
      </c>
      <c r="I39" s="15">
        <f t="shared" si="62"/>
        <v>0.31736111111111109</v>
      </c>
      <c r="J39" s="15">
        <f t="shared" si="62"/>
        <v>0.35555555555555546</v>
      </c>
      <c r="K39" s="15">
        <f t="shared" si="62"/>
        <v>0.35902777777777711</v>
      </c>
      <c r="L39" s="15">
        <f t="shared" si="62"/>
        <v>0.39722222222222242</v>
      </c>
      <c r="M39" s="15">
        <f t="shared" si="62"/>
        <v>0.40069444444444408</v>
      </c>
      <c r="N39" s="15">
        <f>N38+7/1440</f>
        <v>0.43888888888888838</v>
      </c>
      <c r="O39" s="15">
        <f>O38+7/1440</f>
        <v>0.44236111111111109</v>
      </c>
      <c r="P39" s="79"/>
      <c r="Q39" s="15">
        <f t="shared" ref="Q39:AA39" si="63">Q38+7/1440</f>
        <v>0.81388888888888833</v>
      </c>
      <c r="R39" s="15">
        <f t="shared" si="63"/>
        <v>0.81736111111111109</v>
      </c>
      <c r="S39" s="15">
        <f t="shared" si="63"/>
        <v>0.8555555555555554</v>
      </c>
      <c r="T39" s="15">
        <f t="shared" si="63"/>
        <v>0.85902777777777706</v>
      </c>
      <c r="U39" s="15">
        <f t="shared" si="63"/>
        <v>0.89722222222222237</v>
      </c>
      <c r="V39" s="15">
        <f t="shared" si="63"/>
        <v>0.90069444444444413</v>
      </c>
      <c r="W39" s="15">
        <f t="shared" si="63"/>
        <v>0.93888888888888877</v>
      </c>
      <c r="X39" s="15">
        <f t="shared" si="63"/>
        <v>0.94236111111111109</v>
      </c>
      <c r="Y39" s="15">
        <f t="shared" si="63"/>
        <v>0.98055555555555496</v>
      </c>
      <c r="Z39" s="15">
        <f t="shared" si="63"/>
        <v>0.98402777777777706</v>
      </c>
      <c r="AA39" s="15">
        <f t="shared" si="63"/>
        <v>1.0256944444444411</v>
      </c>
      <c r="AB39" s="15"/>
    </row>
    <row r="40" spans="1:28" x14ac:dyDescent="0.2">
      <c r="A40" s="29">
        <v>138.03000000000003</v>
      </c>
      <c r="B40" s="8" t="s">
        <v>30</v>
      </c>
      <c r="C40" s="60" t="s">
        <v>24</v>
      </c>
      <c r="D40" s="15">
        <f t="shared" ref="D40" si="64">D39+1/1440</f>
        <v>0.23124999999999998</v>
      </c>
      <c r="E40" s="15">
        <f t="shared" ref="E40" si="65">E39+1/1440</f>
        <v>0.23472222222222222</v>
      </c>
      <c r="F40" s="45">
        <f t="shared" ref="F40:M40" si="66">F39+1/1440</f>
        <v>0.27291666666666664</v>
      </c>
      <c r="G40" s="15">
        <f t="shared" si="66"/>
        <v>0.27638888888888852</v>
      </c>
      <c r="H40" s="15">
        <f t="shared" si="66"/>
        <v>0.31458333333333327</v>
      </c>
      <c r="I40" s="15">
        <f t="shared" si="66"/>
        <v>0.31805555555555554</v>
      </c>
      <c r="J40" s="15">
        <f t="shared" si="66"/>
        <v>0.3562499999999999</v>
      </c>
      <c r="K40" s="15">
        <f t="shared" si="66"/>
        <v>0.35972222222222155</v>
      </c>
      <c r="L40" s="15">
        <f t="shared" si="66"/>
        <v>0.39791666666666686</v>
      </c>
      <c r="M40" s="15">
        <f t="shared" si="66"/>
        <v>0.40138888888888852</v>
      </c>
      <c r="N40" s="15">
        <f>N39+1/1440</f>
        <v>0.43958333333333283</v>
      </c>
      <c r="O40" s="15">
        <f>O39+1/1440</f>
        <v>0.44305555555555554</v>
      </c>
      <c r="P40" s="79" t="s">
        <v>29</v>
      </c>
      <c r="Q40" s="15">
        <f t="shared" ref="Q40:AA40" si="67">Q39+1/1440</f>
        <v>0.81458333333333277</v>
      </c>
      <c r="R40" s="15">
        <f t="shared" si="67"/>
        <v>0.81805555555555554</v>
      </c>
      <c r="S40" s="15">
        <f t="shared" si="67"/>
        <v>0.85624999999999984</v>
      </c>
      <c r="T40" s="15">
        <f t="shared" si="67"/>
        <v>0.8597222222222215</v>
      </c>
      <c r="U40" s="15">
        <f t="shared" si="67"/>
        <v>0.89791666666666681</v>
      </c>
      <c r="V40" s="15">
        <f t="shared" si="67"/>
        <v>0.90138888888888857</v>
      </c>
      <c r="W40" s="15">
        <f t="shared" si="67"/>
        <v>0.93958333333333321</v>
      </c>
      <c r="X40" s="15">
        <f t="shared" si="67"/>
        <v>0.94305555555555554</v>
      </c>
      <c r="Y40" s="15">
        <f t="shared" si="67"/>
        <v>0.9812499999999994</v>
      </c>
      <c r="Z40" s="15">
        <f t="shared" si="67"/>
        <v>0.9847222222222215</v>
      </c>
      <c r="AA40" s="15">
        <f t="shared" si="67"/>
        <v>1.0263888888888857</v>
      </c>
      <c r="AB40" s="15"/>
    </row>
    <row r="41" spans="1:28" x14ac:dyDescent="0.2">
      <c r="A41" s="29">
        <v>143.54000000000002</v>
      </c>
      <c r="B41" s="8" t="s">
        <v>4</v>
      </c>
      <c r="C41" s="60" t="s">
        <v>24</v>
      </c>
      <c r="D41" s="18" t="s">
        <v>14</v>
      </c>
      <c r="E41" s="15">
        <f>E40+5/1440</f>
        <v>0.23819444444444443</v>
      </c>
      <c r="F41" s="63" t="s">
        <v>14</v>
      </c>
      <c r="G41" s="15">
        <f>G40+5/1440</f>
        <v>0.27986111111111073</v>
      </c>
      <c r="H41" s="18" t="s">
        <v>14</v>
      </c>
      <c r="I41" s="15">
        <f>I40+5/1440</f>
        <v>0.32152777777777775</v>
      </c>
      <c r="J41" s="18" t="s">
        <v>14</v>
      </c>
      <c r="K41" s="15">
        <f>K40+5/1440</f>
        <v>0.36319444444444376</v>
      </c>
      <c r="L41" s="18" t="s">
        <v>14</v>
      </c>
      <c r="M41" s="15">
        <f>M40+5/1440</f>
        <v>0.40486111111111073</v>
      </c>
      <c r="N41" s="18" t="s">
        <v>14</v>
      </c>
      <c r="O41" s="15">
        <f>O40+5/1440</f>
        <v>0.44652777777777775</v>
      </c>
      <c r="P41" s="66" t="s">
        <v>29</v>
      </c>
      <c r="Q41" s="18" t="s">
        <v>14</v>
      </c>
      <c r="R41" s="15">
        <f>R40+5/1440</f>
        <v>0.82152777777777775</v>
      </c>
      <c r="S41" s="18" t="s">
        <v>14</v>
      </c>
      <c r="T41" s="15">
        <f>T40+5/1440</f>
        <v>0.86319444444444371</v>
      </c>
      <c r="U41" s="18" t="s">
        <v>14</v>
      </c>
      <c r="V41" s="15">
        <f>V40+5/1440</f>
        <v>0.90486111111111078</v>
      </c>
      <c r="W41" s="18" t="s">
        <v>14</v>
      </c>
      <c r="X41" s="15">
        <f>X40+5/1440</f>
        <v>0.94652777777777775</v>
      </c>
      <c r="Y41" s="18" t="s">
        <v>14</v>
      </c>
      <c r="Z41" s="15">
        <f>Z40+5/1440</f>
        <v>0.98819444444444371</v>
      </c>
      <c r="AA41" s="15">
        <f>AA40+5/1440</f>
        <v>1.029861111111108</v>
      </c>
      <c r="AB41" s="15"/>
    </row>
    <row r="42" spans="1:28" x14ac:dyDescent="0.2">
      <c r="A42" s="29">
        <v>148.45000000000002</v>
      </c>
      <c r="B42" s="8" t="s">
        <v>3</v>
      </c>
      <c r="C42" s="60" t="s">
        <v>24</v>
      </c>
      <c r="D42" s="18" t="s">
        <v>14</v>
      </c>
      <c r="E42" s="15">
        <f>E41+4/1440</f>
        <v>0.2409722222222222</v>
      </c>
      <c r="F42" s="63" t="s">
        <v>14</v>
      </c>
      <c r="G42" s="15">
        <f>G41+4/1440</f>
        <v>0.2826388888888885</v>
      </c>
      <c r="H42" s="18" t="s">
        <v>14</v>
      </c>
      <c r="I42" s="15">
        <f>I41+4/1440</f>
        <v>0.32430555555555551</v>
      </c>
      <c r="J42" s="18" t="s">
        <v>14</v>
      </c>
      <c r="K42" s="15">
        <f>K41+4/1440</f>
        <v>0.36597222222222153</v>
      </c>
      <c r="L42" s="18" t="s">
        <v>14</v>
      </c>
      <c r="M42" s="15">
        <f>M41+4/1440</f>
        <v>0.4076388888888885</v>
      </c>
      <c r="N42" s="18" t="s">
        <v>14</v>
      </c>
      <c r="O42" s="15">
        <f>O41+4/1440</f>
        <v>0.44930555555555551</v>
      </c>
      <c r="P42" s="79" t="s">
        <v>28</v>
      </c>
      <c r="Q42" s="18" t="s">
        <v>14</v>
      </c>
      <c r="R42" s="15">
        <f>R41+4/1440</f>
        <v>0.82430555555555551</v>
      </c>
      <c r="S42" s="18" t="s">
        <v>14</v>
      </c>
      <c r="T42" s="15">
        <f>T41+4/1440</f>
        <v>0.86597222222222148</v>
      </c>
      <c r="U42" s="18" t="s">
        <v>14</v>
      </c>
      <c r="V42" s="15">
        <f>V41+4/1440</f>
        <v>0.90763888888888855</v>
      </c>
      <c r="W42" s="18" t="s">
        <v>14</v>
      </c>
      <c r="X42" s="15">
        <f>X41+4/1440</f>
        <v>0.94930555555555551</v>
      </c>
      <c r="Y42" s="18" t="s">
        <v>14</v>
      </c>
      <c r="Z42" s="15">
        <f>Z41+4/1440</f>
        <v>0.99097222222222148</v>
      </c>
      <c r="AA42" s="15">
        <f>AA41+4/1440</f>
        <v>1.0326388888888858</v>
      </c>
      <c r="AB42" s="15"/>
    </row>
    <row r="43" spans="1:28" x14ac:dyDescent="0.2">
      <c r="A43" s="29">
        <v>151.69000000000003</v>
      </c>
      <c r="B43" s="8" t="s">
        <v>2</v>
      </c>
      <c r="C43" s="60" t="s">
        <v>24</v>
      </c>
      <c r="D43" s="18" t="s">
        <v>14</v>
      </c>
      <c r="E43" s="15">
        <f>E42+4/1440</f>
        <v>0.24374999999999997</v>
      </c>
      <c r="F43" s="63" t="s">
        <v>14</v>
      </c>
      <c r="G43" s="15">
        <f>G42+4/1440</f>
        <v>0.28541666666666626</v>
      </c>
      <c r="H43" s="18" t="s">
        <v>14</v>
      </c>
      <c r="I43" s="15">
        <f>I42+4/1440</f>
        <v>0.32708333333333328</v>
      </c>
      <c r="J43" s="18" t="s">
        <v>14</v>
      </c>
      <c r="K43" s="15">
        <f>K42+4/1440</f>
        <v>0.3687499999999993</v>
      </c>
      <c r="L43" s="18" t="s">
        <v>14</v>
      </c>
      <c r="M43" s="15">
        <f>M42+4/1440</f>
        <v>0.41041666666666626</v>
      </c>
      <c r="N43" s="18" t="s">
        <v>14</v>
      </c>
      <c r="O43" s="15">
        <f>O42+4/1440</f>
        <v>0.45208333333333328</v>
      </c>
      <c r="P43" s="79"/>
      <c r="Q43" s="18" t="s">
        <v>14</v>
      </c>
      <c r="R43" s="15">
        <f>R42+4/1440</f>
        <v>0.82708333333333328</v>
      </c>
      <c r="S43" s="18" t="s">
        <v>14</v>
      </c>
      <c r="T43" s="15">
        <f>T42+4/1440</f>
        <v>0.86874999999999925</v>
      </c>
      <c r="U43" s="18" t="s">
        <v>14</v>
      </c>
      <c r="V43" s="15">
        <f>V42+4/1440</f>
        <v>0.91041666666666632</v>
      </c>
      <c r="W43" s="18" t="s">
        <v>14</v>
      </c>
      <c r="X43" s="15">
        <f>X42+4/1440</f>
        <v>0.95208333333333328</v>
      </c>
      <c r="Y43" s="18" t="s">
        <v>14</v>
      </c>
      <c r="Z43" s="15">
        <f>Z42+4/1440</f>
        <v>0.99374999999999925</v>
      </c>
      <c r="AA43" s="15">
        <f>AA42+4/1440</f>
        <v>1.0354166666666635</v>
      </c>
      <c r="AB43" s="15"/>
    </row>
    <row r="44" spans="1:28" x14ac:dyDescent="0.2">
      <c r="A44" s="29">
        <v>156.29000000000002</v>
      </c>
      <c r="B44" s="8" t="s">
        <v>1</v>
      </c>
      <c r="C44" s="60" t="s">
        <v>24</v>
      </c>
      <c r="D44" s="18" t="s">
        <v>14</v>
      </c>
      <c r="E44" s="15">
        <f>E43+5/1440</f>
        <v>0.24722222222222218</v>
      </c>
      <c r="F44" s="63" t="s">
        <v>14</v>
      </c>
      <c r="G44" s="15">
        <f>G43+5/1440</f>
        <v>0.28888888888888847</v>
      </c>
      <c r="H44" s="18" t="s">
        <v>14</v>
      </c>
      <c r="I44" s="15">
        <f>I43+5/1440</f>
        <v>0.33055555555555549</v>
      </c>
      <c r="J44" s="18" t="s">
        <v>14</v>
      </c>
      <c r="K44" s="15">
        <f>K43+5/1440</f>
        <v>0.37222222222222151</v>
      </c>
      <c r="L44" s="18" t="s">
        <v>14</v>
      </c>
      <c r="M44" s="15">
        <f>M43+5/1440</f>
        <v>0.41388888888888847</v>
      </c>
      <c r="N44" s="18" t="s">
        <v>14</v>
      </c>
      <c r="O44" s="15">
        <f>O43+5/1440</f>
        <v>0.45555555555555549</v>
      </c>
      <c r="P44" s="79" t="s">
        <v>34</v>
      </c>
      <c r="Q44" s="18" t="s">
        <v>14</v>
      </c>
      <c r="R44" s="15">
        <f>R43+5/1440</f>
        <v>0.83055555555555549</v>
      </c>
      <c r="S44" s="18" t="s">
        <v>14</v>
      </c>
      <c r="T44" s="15">
        <f>T43+5/1440</f>
        <v>0.87222222222222145</v>
      </c>
      <c r="U44" s="18" t="s">
        <v>14</v>
      </c>
      <c r="V44" s="15">
        <f>V43+5/1440</f>
        <v>0.91388888888888853</v>
      </c>
      <c r="W44" s="18" t="s">
        <v>14</v>
      </c>
      <c r="X44" s="15">
        <f>X43+5/1440</f>
        <v>0.95555555555555549</v>
      </c>
      <c r="Y44" s="18" t="s">
        <v>14</v>
      </c>
      <c r="Z44" s="15">
        <f>Z43+5/1440</f>
        <v>0.99722222222222145</v>
      </c>
      <c r="AA44" s="15">
        <f>AA43+5/1440</f>
        <v>1.0388888888888859</v>
      </c>
      <c r="AB44" s="15"/>
    </row>
    <row r="45" spans="1:28" x14ac:dyDescent="0.2">
      <c r="A45" s="30">
        <v>161.89000000000004</v>
      </c>
      <c r="B45" s="7" t="s">
        <v>31</v>
      </c>
      <c r="C45" s="61" t="s">
        <v>26</v>
      </c>
      <c r="D45" s="16">
        <f>D40+17/1440</f>
        <v>0.24305555555555552</v>
      </c>
      <c r="E45" s="16">
        <f>E44+5/1440</f>
        <v>0.25069444444444439</v>
      </c>
      <c r="F45" s="43">
        <f>F40+17/1440</f>
        <v>0.28472222222222221</v>
      </c>
      <c r="G45" s="16">
        <f>G44+5/1440</f>
        <v>0.29236111111111068</v>
      </c>
      <c r="H45" s="16">
        <f>H40+17/1440</f>
        <v>0.32638888888888884</v>
      </c>
      <c r="I45" s="16">
        <f>I44+5/1440</f>
        <v>0.3340277777777777</v>
      </c>
      <c r="J45" s="16">
        <f>J40+17/1440</f>
        <v>0.36805555555555547</v>
      </c>
      <c r="K45" s="16">
        <f>K44+5/1440</f>
        <v>0.37569444444444372</v>
      </c>
      <c r="L45" s="16">
        <f>L40+17/1440</f>
        <v>0.40972222222222243</v>
      </c>
      <c r="M45" s="16">
        <f>M44+5/1440</f>
        <v>0.41736111111111068</v>
      </c>
      <c r="N45" s="16">
        <f>N40+17/1440</f>
        <v>0.4513888888888884</v>
      </c>
      <c r="O45" s="16">
        <f>O44+5/1440</f>
        <v>0.4590277777777777</v>
      </c>
      <c r="P45" s="79"/>
      <c r="Q45" s="16">
        <f>Q40+17/1440</f>
        <v>0.82638888888888828</v>
      </c>
      <c r="R45" s="16">
        <f>R44+5/1440</f>
        <v>0.8340277777777777</v>
      </c>
      <c r="S45" s="16">
        <f>S40+17/1440</f>
        <v>0.86805555555555536</v>
      </c>
      <c r="T45" s="16">
        <f>T44+5/1440</f>
        <v>0.87569444444444366</v>
      </c>
      <c r="U45" s="16">
        <f>U40+17/1440</f>
        <v>0.90972222222222232</v>
      </c>
      <c r="V45" s="16">
        <f>V44+5/1440</f>
        <v>0.91736111111111074</v>
      </c>
      <c r="W45" s="16">
        <f>W40+17/1440</f>
        <v>0.95138888888888873</v>
      </c>
      <c r="X45" s="16">
        <f>X44+5/1440</f>
        <v>0.9590277777777777</v>
      </c>
      <c r="Y45" s="16">
        <f>Y40+17/1440</f>
        <v>0.99305555555555491</v>
      </c>
      <c r="Z45" s="16">
        <f>Z44+5/1440</f>
        <v>1.0006944444444437</v>
      </c>
      <c r="AA45" s="16">
        <f>AA44+5/1440</f>
        <v>1.0423611111111082</v>
      </c>
      <c r="AB45" s="16"/>
    </row>
    <row r="46" spans="1:28" x14ac:dyDescent="0.2">
      <c r="A46" s="28">
        <v>161.89000000000004</v>
      </c>
      <c r="B46" s="19" t="s">
        <v>33</v>
      </c>
      <c r="C46" s="13" t="s">
        <v>24</v>
      </c>
      <c r="D46" s="45">
        <f>D45+2/1440</f>
        <v>0.24444444444444441</v>
      </c>
      <c r="E46" s="68"/>
      <c r="F46" s="45">
        <f>F45+2/1440</f>
        <v>0.28611111111111109</v>
      </c>
      <c r="G46" s="20"/>
      <c r="H46" s="15">
        <f>H45+2/1440</f>
        <v>0.32777777777777772</v>
      </c>
      <c r="I46" s="20"/>
      <c r="J46" s="15">
        <f>J45+2/1440</f>
        <v>0.36944444444444435</v>
      </c>
      <c r="K46" s="20"/>
      <c r="L46" s="15">
        <f>L45+2/1440</f>
        <v>0.41111111111111132</v>
      </c>
      <c r="M46" s="20"/>
      <c r="N46" s="15">
        <f>N45+2/1440</f>
        <v>0.45277777777777728</v>
      </c>
      <c r="O46" s="20"/>
      <c r="P46" s="79"/>
      <c r="Q46" s="15">
        <f>Q45+2/1440</f>
        <v>0.82777777777777717</v>
      </c>
      <c r="R46" s="20"/>
      <c r="S46" s="15">
        <f>S45+2/1440</f>
        <v>0.86944444444444424</v>
      </c>
      <c r="T46" s="20"/>
      <c r="U46" s="15">
        <f>U45+2/1440</f>
        <v>0.9111111111111112</v>
      </c>
      <c r="V46" s="20"/>
      <c r="W46" s="15">
        <f>W45+2/1440</f>
        <v>0.95277777777777761</v>
      </c>
      <c r="X46" s="20"/>
      <c r="Y46" s="15">
        <f>Y45+2/1440</f>
        <v>0.9944444444444438</v>
      </c>
      <c r="Z46" s="20"/>
      <c r="AA46" s="20"/>
      <c r="AB46" s="20"/>
    </row>
    <row r="47" spans="1:28" x14ac:dyDescent="0.2">
      <c r="A47" s="29">
        <v>200.49000000000007</v>
      </c>
      <c r="B47" s="8" t="s">
        <v>10</v>
      </c>
      <c r="C47" s="8" t="s">
        <v>24</v>
      </c>
      <c r="D47" s="63">
        <f>D46+22/1440</f>
        <v>0.25972222222222219</v>
      </c>
      <c r="E47" s="67"/>
      <c r="F47" s="63">
        <f>F46+22/1440</f>
        <v>0.30138888888888887</v>
      </c>
      <c r="G47" s="18"/>
      <c r="H47" s="18">
        <f>H46+22/1440</f>
        <v>0.3430555555555555</v>
      </c>
      <c r="I47" s="18"/>
      <c r="J47" s="18">
        <f>J46+22/1440</f>
        <v>0.38472222222222213</v>
      </c>
      <c r="K47" s="18"/>
      <c r="L47" s="18">
        <f>L46+22/1440</f>
        <v>0.42638888888888909</v>
      </c>
      <c r="M47" s="18"/>
      <c r="N47" s="18">
        <f>N46+22/1440</f>
        <v>0.46805555555555506</v>
      </c>
      <c r="O47" s="18"/>
      <c r="P47" s="79"/>
      <c r="Q47" s="18">
        <f>Q46+22/1440</f>
        <v>0.84305555555555489</v>
      </c>
      <c r="R47" s="18"/>
      <c r="S47" s="18">
        <f>S46+22/1440</f>
        <v>0.88472222222222197</v>
      </c>
      <c r="T47" s="18"/>
      <c r="U47" s="18">
        <f>U46+22/1440</f>
        <v>0.92638888888888893</v>
      </c>
      <c r="V47" s="18"/>
      <c r="W47" s="18">
        <f>W46+22/1440</f>
        <v>0.96805555555555534</v>
      </c>
      <c r="X47" s="18"/>
      <c r="Y47" s="18">
        <f>Y46+22/1440</f>
        <v>1.0097222222222215</v>
      </c>
      <c r="Z47" s="18"/>
      <c r="AA47" s="18"/>
      <c r="AB47" s="18"/>
    </row>
    <row r="48" spans="1:28" x14ac:dyDescent="0.2">
      <c r="A48" s="30">
        <v>213.49000000000007</v>
      </c>
      <c r="B48" s="7" t="s">
        <v>13</v>
      </c>
      <c r="C48" s="7" t="s">
        <v>26</v>
      </c>
      <c r="D48" s="64">
        <f>D47+9/1440</f>
        <v>0.26597222222222217</v>
      </c>
      <c r="E48" s="69"/>
      <c r="F48" s="64">
        <f>F47+9/1440</f>
        <v>0.30763888888888885</v>
      </c>
      <c r="G48" s="21"/>
      <c r="H48" s="21">
        <f>H47+9/1440</f>
        <v>0.34930555555555548</v>
      </c>
      <c r="I48" s="21"/>
      <c r="J48" s="21">
        <f>J47+9/1440</f>
        <v>0.39097222222222211</v>
      </c>
      <c r="K48" s="21"/>
      <c r="L48" s="21">
        <f>L47+9/1440</f>
        <v>0.43263888888888907</v>
      </c>
      <c r="M48" s="21"/>
      <c r="N48" s="21">
        <f>N47+9/1440</f>
        <v>0.47430555555555504</v>
      </c>
      <c r="O48" s="21"/>
      <c r="P48" s="16"/>
      <c r="Q48" s="21">
        <f>Q47+9/1440</f>
        <v>0.84930555555555487</v>
      </c>
      <c r="R48" s="21"/>
      <c r="S48" s="21">
        <f>S47+9/1440</f>
        <v>0.89097222222222194</v>
      </c>
      <c r="T48" s="21"/>
      <c r="U48" s="21">
        <f>U47+9/1440</f>
        <v>0.93263888888888891</v>
      </c>
      <c r="V48" s="21"/>
      <c r="W48" s="21">
        <f>W47+9/1440</f>
        <v>0.97430555555555531</v>
      </c>
      <c r="X48" s="21"/>
      <c r="Y48" s="21">
        <f>Y47+9/1440</f>
        <v>1.0159722222222216</v>
      </c>
      <c r="Z48" s="21"/>
      <c r="AA48" s="21"/>
      <c r="AB48" s="21"/>
    </row>
    <row r="49" spans="6:204" x14ac:dyDescent="0.2"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</row>
    <row r="50" spans="6:204" x14ac:dyDescent="0.2">
      <c r="G50" s="32" t="s">
        <v>16</v>
      </c>
      <c r="H50" s="58" t="s">
        <v>35</v>
      </c>
      <c r="J50" s="57"/>
      <c r="K50" s="57"/>
      <c r="L50" s="57"/>
      <c r="M50" s="57"/>
      <c r="N50" s="57"/>
      <c r="O50" s="57"/>
      <c r="P50" s="57"/>
      <c r="Q50" s="57"/>
      <c r="R50" s="57"/>
    </row>
  </sheetData>
  <phoneticPr fontId="0" type="noConversion"/>
  <printOptions horizontalCentered="1"/>
  <pageMargins left="0.19685039370078741" right="0.19685039370078741" top="1.1811023622047245" bottom="0.39370078740157483" header="0.59055118110236227" footer="0.19685039370078741"/>
  <pageSetup paperSize="9" scale="43" fitToHeight="0" orientation="landscape" r:id="rId1"/>
  <headerFooter>
    <oddHeader>&amp;LMaas-Wupper-Express&amp;RLB 1, Anhang 3 – Fahrplanentwurf und Kapazitäten RE 13, Betriebsstufe 2</oddHeader>
    <oddFooter>&amp;LStand: 12.06.2020&amp;CSeite &amp;P von &amp;N Seiten&amp;RMontag bis Freitag</oddFooter>
    <firstHeader>&amp;LMaas-Wupper-Express</firstHeader>
  </headerFooter>
  <ignoredErrors>
    <ignoredError sqref="G11:H11 I11:J11 N11:O11 P11:Q11 R11:S11 T11:U11 V11:W11 X11:Y11 Z11:AA11 E45:F45 G45:H45 I45:J45 K45:L45 M45:N45 R45:S45 T45:U45 V45:W45 X45:Y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DRGL RE13</vt:lpstr>
      <vt:lpstr>'DRGL RE13'!Afdruktitels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Musterfpl.</dc:title>
  <dc:creator>Jilg, Markus;Uekermann, Ralf</dc:creator>
  <cp:lastModifiedBy>KeesBraam</cp:lastModifiedBy>
  <cp:lastPrinted>2020-06-09T07:53:35Z</cp:lastPrinted>
  <dcterms:created xsi:type="dcterms:W3CDTF">1997-11-26T08:49:31Z</dcterms:created>
  <dcterms:modified xsi:type="dcterms:W3CDTF">2021-04-19T13:52:04Z</dcterms:modified>
</cp:coreProperties>
</file>